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juliu\Downloads\"/>
    </mc:Choice>
  </mc:AlternateContent>
  <xr:revisionPtr revIDLastSave="0" documentId="13_ncr:1_{F96236A6-EE43-49CF-A56A-8AB3D36B5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gen gesamt" sheetId="1" r:id="rId1"/>
    <sheet name="Startgelder" sheetId="3" r:id="rId2"/>
    <sheet name="Matrix KLasse" sheetId="4" state="hidden" r:id="rId3"/>
  </sheets>
  <definedNames>
    <definedName name="_xlnm._FilterDatabase" localSheetId="0" hidden="1">'Meldungen gesamt'!$A$64:$H$64</definedName>
    <definedName name="_xlnm.Print_Area" localSheetId="0">'Meldungen gesamt'!$A$1:$K$98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26" i="4"/>
  <c r="E25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29" i="4"/>
  <c r="B28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" i="4"/>
  <c r="J86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J65" i="1"/>
  <c r="J13" i="1"/>
  <c r="K13" i="1" s="1"/>
  <c r="G81" i="1"/>
  <c r="G61" i="1"/>
  <c r="J85" i="1" s="1"/>
  <c r="K29" i="1"/>
  <c r="K28" i="1"/>
  <c r="K27" i="1"/>
  <c r="K17" i="1"/>
  <c r="K18" i="1"/>
  <c r="K19" i="1"/>
  <c r="K20" i="1"/>
  <c r="K21" i="1"/>
  <c r="K22" i="1"/>
  <c r="K23" i="1"/>
  <c r="K24" i="1"/>
  <c r="K25" i="1"/>
  <c r="K26" i="1"/>
  <c r="B65" i="1"/>
  <c r="K15" i="1"/>
  <c r="K16" i="1"/>
  <c r="K14" i="1"/>
  <c r="J87" i="1" l="1"/>
</calcChain>
</file>

<file path=xl/sharedStrings.xml><?xml version="1.0" encoding="utf-8"?>
<sst xmlns="http://schemas.openxmlformats.org/spreadsheetml/2006/main" count="164" uniqueCount="142">
  <si>
    <t>Name</t>
  </si>
  <si>
    <t>Vorname</t>
  </si>
  <si>
    <t>Geschlecht</t>
  </si>
  <si>
    <t xml:space="preserve">Altersklasse </t>
  </si>
  <si>
    <t>Rennen</t>
  </si>
  <si>
    <t xml:space="preserve">Namen </t>
  </si>
  <si>
    <t xml:space="preserve">Startgebühr </t>
  </si>
  <si>
    <t>Sprint</t>
  </si>
  <si>
    <t xml:space="preserve">Geburts-
datum </t>
  </si>
  <si>
    <t>Classic</t>
  </si>
  <si>
    <t>Nr.</t>
  </si>
  <si>
    <t>Mannschaften</t>
  </si>
  <si>
    <t>Einzel</t>
  </si>
  <si>
    <t>Altersklasse</t>
  </si>
  <si>
    <t>Verein</t>
  </si>
  <si>
    <t>Kurzform</t>
  </si>
  <si>
    <t>Vornamen</t>
  </si>
  <si>
    <t>Summe Meldungen</t>
  </si>
  <si>
    <t>Einschreibegebühr</t>
  </si>
  <si>
    <t>Meldung</t>
  </si>
  <si>
    <t>email:</t>
  </si>
  <si>
    <t>MobilNr.</t>
  </si>
  <si>
    <t>Meldung(en)</t>
  </si>
  <si>
    <t>Obmann/Obfrau</t>
  </si>
  <si>
    <t>Eingabefelder ( restliche Felder gesperrt)</t>
  </si>
  <si>
    <t>Dopingabgabe</t>
  </si>
  <si>
    <t>keine Eingabe!</t>
  </si>
  <si>
    <t>K1 m. LK</t>
  </si>
  <si>
    <t>K1 m. UE32</t>
  </si>
  <si>
    <t>K1 m. UE40</t>
  </si>
  <si>
    <t>K1 m. UE50</t>
  </si>
  <si>
    <t>K1 m. UE60</t>
  </si>
  <si>
    <t>K1 w. LK</t>
  </si>
  <si>
    <t>K1 w. UE32</t>
  </si>
  <si>
    <t>K1 w. UE40</t>
  </si>
  <si>
    <t>K1 w. UE50</t>
  </si>
  <si>
    <t>K1 w. UE60</t>
  </si>
  <si>
    <t>K1 m. U9</t>
  </si>
  <si>
    <t>K1 m. U12</t>
  </si>
  <si>
    <t>K1 m. U14</t>
  </si>
  <si>
    <t>K1 w.  U9</t>
  </si>
  <si>
    <t>K1 w.  U12</t>
  </si>
  <si>
    <t>K1 w.  U14</t>
  </si>
  <si>
    <t>K1 m. U16</t>
  </si>
  <si>
    <t>K1 w. U16</t>
  </si>
  <si>
    <t>K1 m. U18</t>
  </si>
  <si>
    <t>K1 w. U18</t>
  </si>
  <si>
    <t>C1 m. LK</t>
  </si>
  <si>
    <t>C1 m. UE32</t>
  </si>
  <si>
    <t>C1 m. UE40</t>
  </si>
  <si>
    <t>C1 m. UE50</t>
  </si>
  <si>
    <t>C1 m. UE60</t>
  </si>
  <si>
    <t>C1 w. LK</t>
  </si>
  <si>
    <t>C1 w. UE32</t>
  </si>
  <si>
    <t>C1 w. UE40</t>
  </si>
  <si>
    <t>C1 w. UE50</t>
  </si>
  <si>
    <t>C1 w. UE60</t>
  </si>
  <si>
    <t>C1 m. U9</t>
  </si>
  <si>
    <t>C1 m. U12</t>
  </si>
  <si>
    <t>C1 m. U14</t>
  </si>
  <si>
    <t>C1 w. U9</t>
  </si>
  <si>
    <t>C1 w. U12</t>
  </si>
  <si>
    <t>C1 w. U14</t>
  </si>
  <si>
    <t>C1 m. U16</t>
  </si>
  <si>
    <t>C1 w. U16</t>
  </si>
  <si>
    <t>C1 m. U18</t>
  </si>
  <si>
    <t>C1 w. U18</t>
  </si>
  <si>
    <t>C2 m. LK</t>
  </si>
  <si>
    <t>C2 w. LK</t>
  </si>
  <si>
    <t>C2 m. U18</t>
  </si>
  <si>
    <t>C2 w. U18</t>
  </si>
  <si>
    <t>C2 U14</t>
  </si>
  <si>
    <t>Spalte1</t>
  </si>
  <si>
    <t>Spalte2</t>
  </si>
  <si>
    <t>C2 m. U16</t>
  </si>
  <si>
    <t>C2 w. U16</t>
  </si>
  <si>
    <t>Summe</t>
  </si>
  <si>
    <t>K1 TEAM m. LK</t>
  </si>
  <si>
    <t>K1 TEAM m. UE32</t>
  </si>
  <si>
    <t>K1 TEAM m. UE40</t>
  </si>
  <si>
    <t>K1 TEAM m. UE50</t>
  </si>
  <si>
    <t>K1 TEAM m. UE60</t>
  </si>
  <si>
    <t>K1 TEAM m. U9</t>
  </si>
  <si>
    <t>K1 TEAM m. U12</t>
  </si>
  <si>
    <t>K1 TEAM m. U14</t>
  </si>
  <si>
    <t>K1 TEAM m. U16</t>
  </si>
  <si>
    <t>K1 TEAM m. U18</t>
  </si>
  <si>
    <t>K1 TEAM w. LK</t>
  </si>
  <si>
    <t>K1 TEAM w. UE32</t>
  </si>
  <si>
    <t>K1 TEAM w. UE40</t>
  </si>
  <si>
    <t>K1 TEAM w. UE50</t>
  </si>
  <si>
    <t>K1 TEAM w. UE60</t>
  </si>
  <si>
    <t>K1 TEAM w. U9</t>
  </si>
  <si>
    <t>K1 TEAM w. U12</t>
  </si>
  <si>
    <t>K1 TEAM w. U14</t>
  </si>
  <si>
    <t>K1 TEAM w. U16</t>
  </si>
  <si>
    <t>K1 TEAM w. U18</t>
  </si>
  <si>
    <t>C1 TEAM m. LK</t>
  </si>
  <si>
    <t>C1 TEAM m. UE32</t>
  </si>
  <si>
    <t>C1 TEAM m. UE40</t>
  </si>
  <si>
    <t>C1 TEAM m. UE50</t>
  </si>
  <si>
    <t>C1 TEAM m. UE60</t>
  </si>
  <si>
    <t>C1 TEAM m. U9</t>
  </si>
  <si>
    <t>C1 TEAM m. U12</t>
  </si>
  <si>
    <t>C1 TEAM m. U14</t>
  </si>
  <si>
    <t>C1 TEAM m. U16</t>
  </si>
  <si>
    <t>C1 TEAM m. U18</t>
  </si>
  <si>
    <t>C1 TEAM w. LK</t>
  </si>
  <si>
    <t>C1 TEAM w. UE32</t>
  </si>
  <si>
    <t>C1 TEAM w. UE40</t>
  </si>
  <si>
    <t>C1 TEAM w. UE50</t>
  </si>
  <si>
    <t>C1 TEAM w. UE60</t>
  </si>
  <si>
    <t>C1 TEAM w. U9</t>
  </si>
  <si>
    <t>C1 TEAM w. U12</t>
  </si>
  <si>
    <t>C1 TEAM w. U14</t>
  </si>
  <si>
    <t>C1 TEAM w. U16</t>
  </si>
  <si>
    <t>C1 TEAM w. U18</t>
  </si>
  <si>
    <t>C2 TEAM m. LK</t>
  </si>
  <si>
    <t>C2 TEAM m. UE32</t>
  </si>
  <si>
    <t>C2 TEAM m. U9</t>
  </si>
  <si>
    <t>C2 TEAM m. U12</t>
  </si>
  <si>
    <t>C2 TEAM m. U14</t>
  </si>
  <si>
    <t>C2 TEAM m. U16</t>
  </si>
  <si>
    <t>C2 TEAM m. U18</t>
  </si>
  <si>
    <t>C2 TEAM w. LK</t>
  </si>
  <si>
    <t>C2 TEAM w. UE32</t>
  </si>
  <si>
    <t>C2 TEAM w. U9</t>
  </si>
  <si>
    <t>C2 TEAM w. U12</t>
  </si>
  <si>
    <t>C2 TEAM w. U14</t>
  </si>
  <si>
    <t>C2 TEAM w. U16</t>
  </si>
  <si>
    <t>C2 TEAM w. U18</t>
  </si>
  <si>
    <t>C2 m. UE32</t>
  </si>
  <si>
    <t>C2 m. U9</t>
  </si>
  <si>
    <t>C2 m. U12</t>
  </si>
  <si>
    <t>C2 m. U14</t>
  </si>
  <si>
    <t>C2 w. UE32</t>
  </si>
  <si>
    <t>C2 w. U9</t>
  </si>
  <si>
    <t>C2 w. U12</t>
  </si>
  <si>
    <t>C2 w. U14</t>
  </si>
  <si>
    <t>Erw</t>
  </si>
  <si>
    <t>Jug</t>
  </si>
  <si>
    <t>54. Kanu-Rennen der Wildwasserkanuten auf der Fulda am 14. und 15.03.2026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</si>
</sst>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2" fillId="2" borderId="1" xfId="0" applyFont="1" applyFill="1" applyBorder="1" applyProtection="1">
      <protection locked="0"/>
    </xf>
    <xf numFmtId="44" fontId="3" fillId="2" borderId="1" xfId="2" applyFont="1" applyFill="1" applyBorder="1" applyProtection="1"/>
    <xf numFmtId="0" fontId="0" fillId="0" borderId="0" xfId="0" applyProtection="1">
      <protection locked="0"/>
    </xf>
    <xf numFmtId="44" fontId="3" fillId="3" borderId="1" xfId="2" applyFont="1" applyFill="1" applyBorder="1" applyProtection="1"/>
    <xf numFmtId="44" fontId="3" fillId="3" borderId="2" xfId="2" applyFont="1" applyFill="1" applyBorder="1" applyProtection="1"/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0" fillId="0" borderId="1" xfId="0" applyBorder="1"/>
    <xf numFmtId="14" fontId="2" fillId="4" borderId="1" xfId="0" applyNumberFormat="1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164" fontId="0" fillId="0" borderId="0" xfId="0" applyNumberFormat="1"/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6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4" fontId="0" fillId="0" borderId="10" xfId="0" applyNumberFormat="1" applyBorder="1"/>
    <xf numFmtId="0" fontId="0" fillId="0" borderId="0" xfId="0" applyAlignment="1">
      <alignment horizontal="left"/>
    </xf>
    <xf numFmtId="0" fontId="2" fillId="0" borderId="0" xfId="0" applyFont="1" applyAlignment="1" applyProtection="1">
      <alignment wrapText="1"/>
      <protection locked="0"/>
    </xf>
    <xf numFmtId="44" fontId="3" fillId="0" borderId="0" xfId="2" applyFont="1" applyBorder="1" applyProtection="1"/>
    <xf numFmtId="0" fontId="0" fillId="5" borderId="1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44" fontId="0" fillId="0" borderId="0" xfId="2" applyFont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4" borderId="6" xfId="1" applyFill="1" applyBorder="1" applyAlignment="1" applyProtection="1">
      <alignment horizontal="left"/>
      <protection locked="0"/>
    </xf>
    <xf numFmtId="0" fontId="4" fillId="4" borderId="9" xfId="1" applyFill="1" applyBorder="1" applyAlignment="1" applyProtection="1">
      <alignment horizontal="left"/>
      <protection locked="0"/>
    </xf>
    <xf numFmtId="0" fontId="4" fillId="4" borderId="7" xfId="1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</cellXfs>
  <cellStyles count="4">
    <cellStyle name="Link" xfId="1" builtinId="8"/>
    <cellStyle name="Standard" xfId="0" builtinId="0"/>
    <cellStyle name="Standard 2" xfId="3" xr:uid="{00000000-0005-0000-0000-000002000000}"/>
    <cellStyle name="Währung" xfId="2" builtinId="4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72CC42-10CD-4884-B1B9-8F8981550F5B}" name="Altersklassen" displayName="Altersklassen" ref="A1:B62" totalsRowShown="0">
  <autoFilter ref="A1:B62" xr:uid="{F572CC42-10CD-4884-B1B9-8F8981550F5B}"/>
  <sortState xmlns:xlrd2="http://schemas.microsoft.com/office/spreadsheetml/2017/richdata2" ref="A2:B62">
    <sortCondition ref="B1:B62"/>
  </sortState>
  <tableColumns count="2">
    <tableColumn id="1" xr3:uid="{EAE80AFE-EE4E-4491-9C21-B05183F55808}" name="Spalte1"/>
    <tableColumn id="2" xr3:uid="{2EC7112A-B23A-40A9-9CA9-C465ED315A80}" name="Spalte2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390053-5F58-479F-B85F-3BEBFD8EBBB8}" name="Mannschaften" displayName="Mannschaften" ref="D1:E55" totalsRowShown="0">
  <autoFilter ref="D1:E55" xr:uid="{53390053-5F58-479F-B85F-3BEBFD8EBBB8}"/>
  <sortState xmlns:xlrd2="http://schemas.microsoft.com/office/spreadsheetml/2017/richdata2" ref="D2:E55">
    <sortCondition ref="E1:E55"/>
  </sortState>
  <tableColumns count="2">
    <tableColumn id="1" xr3:uid="{523EA06A-09BB-478B-BCD8-6ABDB07883BC}" name="Spalte1"/>
    <tableColumn id="2" xr3:uid="{BB512ADC-FA2C-40C6-80DD-D937F7DF6909}" name="Spalte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87"/>
  <sheetViews>
    <sheetView tabSelected="1" zoomScale="85" zoomScaleNormal="85" zoomScaleSheetLayoutView="100" workbookViewId="0">
      <selection activeCell="T12" sqref="T12"/>
    </sheetView>
  </sheetViews>
  <sheetFormatPr baseColWidth="10" defaultColWidth="10.5703125" defaultRowHeight="15" x14ac:dyDescent="0.25"/>
  <cols>
    <col min="1" max="1" width="4" style="3" customWidth="1"/>
    <col min="2" max="6" width="10.5703125" style="3"/>
    <col min="7" max="7" width="9" style="3" customWidth="1"/>
    <col min="8" max="8" width="8.5703125" style="3" customWidth="1"/>
    <col min="9" max="9" width="20.7109375" style="3" customWidth="1"/>
    <col min="10" max="10" width="15" style="3" bestFit="1" customWidth="1"/>
    <col min="11" max="11" width="12.5703125" style="3" hidden="1" customWidth="1"/>
    <col min="12" max="16384" width="10.5703125" style="3"/>
  </cols>
  <sheetData>
    <row r="1" spans="1:11" ht="15.75" thickBot="1" x14ac:dyDescent="0.3"/>
    <row r="2" spans="1:11" ht="15.75" thickBot="1" x14ac:dyDescent="0.3">
      <c r="B2" s="3" t="s">
        <v>4</v>
      </c>
      <c r="C2" s="40" t="s">
        <v>141</v>
      </c>
      <c r="D2" s="41"/>
      <c r="E2" s="41"/>
      <c r="F2" s="41"/>
      <c r="G2" s="41"/>
      <c r="H2" s="41"/>
      <c r="I2" s="42"/>
    </row>
    <row r="3" spans="1:11" ht="15.75" thickBot="1" x14ac:dyDescent="0.3">
      <c r="C3" s="6"/>
    </row>
    <row r="4" spans="1:11" ht="15.75" thickBot="1" x14ac:dyDescent="0.3">
      <c r="B4" s="3" t="s">
        <v>14</v>
      </c>
      <c r="D4" s="55"/>
      <c r="E4" s="56"/>
      <c r="F4" s="57"/>
    </row>
    <row r="5" spans="1:11" ht="15.75" thickBot="1" x14ac:dyDescent="0.3">
      <c r="B5" s="3" t="s">
        <v>15</v>
      </c>
      <c r="D5" s="55"/>
      <c r="E5" s="56"/>
      <c r="F5" s="57"/>
    </row>
    <row r="6" spans="1:11" ht="15.75" thickBot="1" x14ac:dyDescent="0.3">
      <c r="B6" s="3" t="s">
        <v>23</v>
      </c>
      <c r="D6" s="55"/>
      <c r="E6" s="56"/>
      <c r="F6" s="57"/>
    </row>
    <row r="7" spans="1:11" ht="15.75" thickBot="1" x14ac:dyDescent="0.3">
      <c r="B7" s="3" t="s">
        <v>20</v>
      </c>
      <c r="D7" s="49"/>
      <c r="E7" s="50"/>
      <c r="F7" s="51"/>
    </row>
    <row r="8" spans="1:11" ht="15.75" thickBot="1" x14ac:dyDescent="0.3">
      <c r="B8" s="3" t="s">
        <v>21</v>
      </c>
      <c r="D8" s="55"/>
      <c r="E8" s="56"/>
      <c r="F8" s="57"/>
    </row>
    <row r="10" spans="1:11" ht="15.75" thickBot="1" x14ac:dyDescent="0.3">
      <c r="B10" s="7" t="s">
        <v>12</v>
      </c>
    </row>
    <row r="11" spans="1:11" ht="15.75" thickBot="1" x14ac:dyDescent="0.3">
      <c r="C11" s="52" t="s">
        <v>24</v>
      </c>
      <c r="D11" s="53"/>
      <c r="E11" s="53"/>
      <c r="F11" s="54"/>
      <c r="G11" s="43" t="s">
        <v>19</v>
      </c>
      <c r="H11" s="44"/>
      <c r="I11" s="45"/>
      <c r="J11" s="8" t="s">
        <v>26</v>
      </c>
      <c r="K11" s="8"/>
    </row>
    <row r="12" spans="1:11" ht="45" customHeight="1" x14ac:dyDescent="0.25">
      <c r="A12" s="9" t="s">
        <v>10</v>
      </c>
      <c r="B12" s="21" t="s">
        <v>14</v>
      </c>
      <c r="C12" s="22" t="s">
        <v>0</v>
      </c>
      <c r="D12" s="22" t="s">
        <v>1</v>
      </c>
      <c r="E12" s="23" t="s">
        <v>8</v>
      </c>
      <c r="F12" s="22" t="s">
        <v>2</v>
      </c>
      <c r="G12" s="30" t="s">
        <v>9</v>
      </c>
      <c r="H12" s="30" t="s">
        <v>7</v>
      </c>
      <c r="I12" s="23" t="s">
        <v>4</v>
      </c>
      <c r="J12" s="24" t="s">
        <v>6</v>
      </c>
      <c r="K12" s="16" t="s">
        <v>25</v>
      </c>
    </row>
    <row r="13" spans="1:11" x14ac:dyDescent="0.25">
      <c r="A13" s="10">
        <v>1</v>
      </c>
      <c r="B13" s="17" t="str">
        <f>IF(ISTEXT(D13),$D$5,"")</f>
        <v/>
      </c>
      <c r="C13" s="11"/>
      <c r="D13" s="11"/>
      <c r="E13" s="18"/>
      <c r="F13" s="13"/>
      <c r="G13" s="25"/>
      <c r="H13" s="25"/>
      <c r="I13" s="13"/>
      <c r="J13" s="4" t="str">
        <f>IFERROR(COUNTA(G13:H13)*VLOOKUP(I13,Altersklassen[],2,FALSE),"")</f>
        <v/>
      </c>
      <c r="K13" s="5" t="e">
        <f>IF(J13&gt;0,INDEX(Startgelder!$A$1:$D$7,MATCH(#REF!,Startgelder!$A$1:$A$7,0),MATCH("Doping",Startgelder!$A$1:$D$1,0)),"")</f>
        <v>#REF!</v>
      </c>
    </row>
    <row r="14" spans="1:11" x14ac:dyDescent="0.25">
      <c r="A14" s="10">
        <v>2</v>
      </c>
      <c r="B14" s="17" t="str">
        <f t="shared" ref="B14:B59" si="0">IF(ISTEXT(D14),$D$5,"")</f>
        <v/>
      </c>
      <c r="C14" s="13"/>
      <c r="D14" s="13"/>
      <c r="E14" s="18"/>
      <c r="F14" s="13"/>
      <c r="G14" s="25"/>
      <c r="H14" s="25"/>
      <c r="I14" s="13"/>
      <c r="J14" s="4" t="str">
        <f>IFERROR(COUNTA(G14:H14)*VLOOKUP(I14,Altersklassen[],2,FALSE),"")</f>
        <v/>
      </c>
      <c r="K14" s="5" t="e">
        <f>IF(J14&gt;0,INDEX(Startgelder!$A$1:$D$7,MATCH(#REF!,Startgelder!$A$1:$A$7,0),MATCH("Doping",Startgelder!$A$1:$D$1,0)),"")</f>
        <v>#REF!</v>
      </c>
    </row>
    <row r="15" spans="1:11" x14ac:dyDescent="0.25">
      <c r="A15" s="10">
        <v>3</v>
      </c>
      <c r="B15" s="17" t="str">
        <f t="shared" si="0"/>
        <v/>
      </c>
      <c r="C15" s="13"/>
      <c r="D15" s="13"/>
      <c r="E15" s="18"/>
      <c r="F15" s="13"/>
      <c r="G15" s="25"/>
      <c r="H15" s="25"/>
      <c r="I15" s="13"/>
      <c r="J15" s="4" t="str">
        <f>IFERROR(COUNTA(G15:H15)*VLOOKUP(I15,Altersklassen[],2,FALSE),"")</f>
        <v/>
      </c>
      <c r="K15" s="5" t="e">
        <f>IF(J15&gt;0,INDEX(Startgelder!$A$1:$D$7,MATCH(#REF!,Startgelder!$A$1:$A$7,0),MATCH("Doping",Startgelder!$A$1:$D$1,0)),"")</f>
        <v>#REF!</v>
      </c>
    </row>
    <row r="16" spans="1:11" x14ac:dyDescent="0.25">
      <c r="A16" s="10">
        <v>4</v>
      </c>
      <c r="B16" s="17" t="str">
        <f t="shared" si="0"/>
        <v/>
      </c>
      <c r="C16" s="13"/>
      <c r="D16" s="13"/>
      <c r="E16" s="12"/>
      <c r="F16" s="13"/>
      <c r="G16" s="25"/>
      <c r="H16" s="25"/>
      <c r="I16" s="13"/>
      <c r="J16" s="4" t="str">
        <f>IFERROR(COUNTA(G16:H16)*VLOOKUP(I16,Altersklassen[],2,FALSE),"")</f>
        <v/>
      </c>
      <c r="K16" s="5" t="e">
        <f>IF(J16&gt;0,INDEX(Startgelder!$A$1:$D$7,MATCH(#REF!,Startgelder!$A$1:$A$7,0),MATCH("Doping",Startgelder!$A$1:$D$1,0)),"")</f>
        <v>#REF!</v>
      </c>
    </row>
    <row r="17" spans="1:11" x14ac:dyDescent="0.25">
      <c r="A17" s="10">
        <v>5</v>
      </c>
      <c r="B17" s="17" t="str">
        <f t="shared" si="0"/>
        <v/>
      </c>
      <c r="C17" s="13"/>
      <c r="D17" s="13"/>
      <c r="E17" s="12"/>
      <c r="F17" s="13"/>
      <c r="G17" s="25"/>
      <c r="H17" s="25"/>
      <c r="I17" s="13"/>
      <c r="J17" s="4" t="str">
        <f>IFERROR(COUNTA(G17:H17)*VLOOKUP(I17,Altersklassen[],2,FALSE),"")</f>
        <v/>
      </c>
      <c r="K17" s="5" t="e">
        <f>VLOOKUP(#REF!,Startgelder!$A$1:$D$7,MATCH("Doping",Startgelder!$A$1:$D$1,0),0)</f>
        <v>#REF!</v>
      </c>
    </row>
    <row r="18" spans="1:11" x14ac:dyDescent="0.25">
      <c r="A18" s="10">
        <v>6</v>
      </c>
      <c r="B18" s="17" t="str">
        <f t="shared" si="0"/>
        <v/>
      </c>
      <c r="C18" s="13"/>
      <c r="D18" s="13"/>
      <c r="E18" s="12"/>
      <c r="F18" s="13"/>
      <c r="G18" s="25"/>
      <c r="H18" s="25"/>
      <c r="I18" s="13"/>
      <c r="J18" s="4" t="str">
        <f>IFERROR(COUNTA(G18:H18)*VLOOKUP(I18,Altersklassen[],2,FALSE),"")</f>
        <v/>
      </c>
      <c r="K18" s="5" t="e">
        <f>VLOOKUP(#REF!,Startgelder!$A$1:$D$7,MATCH("Doping",Startgelder!$A$1:$D$1,0),0)</f>
        <v>#REF!</v>
      </c>
    </row>
    <row r="19" spans="1:11" x14ac:dyDescent="0.25">
      <c r="A19" s="10">
        <v>7</v>
      </c>
      <c r="B19" s="17" t="str">
        <f t="shared" si="0"/>
        <v/>
      </c>
      <c r="C19" s="13"/>
      <c r="D19" s="11"/>
      <c r="E19" s="12"/>
      <c r="F19" s="13"/>
      <c r="G19" s="25"/>
      <c r="H19" s="25"/>
      <c r="I19" s="13"/>
      <c r="J19" s="4" t="str">
        <f>IFERROR(COUNTA(G19:H19)*VLOOKUP(I19,Altersklassen[],2,FALSE),"")</f>
        <v/>
      </c>
      <c r="K19" s="5" t="e">
        <f>VLOOKUP(#REF!,Startgelder!$A$1:$D$7,MATCH("Doping",Startgelder!$A$1:$D$1,0),0)</f>
        <v>#REF!</v>
      </c>
    </row>
    <row r="20" spans="1:11" x14ac:dyDescent="0.25">
      <c r="A20" s="10">
        <v>8</v>
      </c>
      <c r="B20" s="17" t="str">
        <f t="shared" si="0"/>
        <v/>
      </c>
      <c r="C20" s="13"/>
      <c r="D20" s="13"/>
      <c r="E20" s="12"/>
      <c r="F20" s="13"/>
      <c r="G20" s="25"/>
      <c r="H20" s="25"/>
      <c r="I20" s="13"/>
      <c r="J20" s="4" t="str">
        <f>IFERROR(COUNTA(G20:H20)*VLOOKUP(I20,Altersklassen[],2,FALSE),"")</f>
        <v/>
      </c>
      <c r="K20" s="5" t="e">
        <f>VLOOKUP(#REF!,Startgelder!$A$1:$D$7,MATCH("Doping",Startgelder!$A$1:$D$1,0),0)</f>
        <v>#REF!</v>
      </c>
    </row>
    <row r="21" spans="1:11" x14ac:dyDescent="0.25">
      <c r="A21" s="10">
        <v>9</v>
      </c>
      <c r="B21" s="17" t="str">
        <f t="shared" si="0"/>
        <v/>
      </c>
      <c r="C21" s="13"/>
      <c r="D21" s="11"/>
      <c r="E21" s="12"/>
      <c r="F21" s="13"/>
      <c r="G21" s="25"/>
      <c r="H21" s="25"/>
      <c r="I21" s="13"/>
      <c r="J21" s="4" t="str">
        <f>IFERROR(COUNTA(G21:H21)*VLOOKUP(I21,Altersklassen[],2,FALSE),"")</f>
        <v/>
      </c>
      <c r="K21" s="5" t="e">
        <f>VLOOKUP(#REF!,Startgelder!$A$1:$D$7,MATCH("Doping",Startgelder!$A$1:$D$1,0),0)</f>
        <v>#REF!</v>
      </c>
    </row>
    <row r="22" spans="1:11" x14ac:dyDescent="0.25">
      <c r="A22" s="10">
        <v>10</v>
      </c>
      <c r="B22" s="17" t="str">
        <f t="shared" si="0"/>
        <v/>
      </c>
      <c r="C22" s="13"/>
      <c r="D22" s="13"/>
      <c r="E22" s="12"/>
      <c r="F22" s="13"/>
      <c r="G22" s="25"/>
      <c r="H22" s="25"/>
      <c r="I22" s="13"/>
      <c r="J22" s="4" t="str">
        <f>IFERROR(COUNTA(G22:H22)*VLOOKUP(I22,Altersklassen[],2,FALSE),"")</f>
        <v/>
      </c>
      <c r="K22" s="5" t="e">
        <f>VLOOKUP(#REF!,Startgelder!$A$1:$D$7,MATCH("Doping",Startgelder!$A$1:$D$1,0),0)</f>
        <v>#REF!</v>
      </c>
    </row>
    <row r="23" spans="1:11" x14ac:dyDescent="0.25">
      <c r="A23" s="10">
        <v>11</v>
      </c>
      <c r="B23" s="17" t="str">
        <f t="shared" si="0"/>
        <v/>
      </c>
      <c r="C23" s="13"/>
      <c r="D23" s="13"/>
      <c r="E23" s="12"/>
      <c r="F23" s="13"/>
      <c r="G23" s="25"/>
      <c r="H23" s="25"/>
      <c r="I23" s="13"/>
      <c r="J23" s="4" t="str">
        <f>IFERROR(COUNTA(G23:H23)*VLOOKUP(I23,Altersklassen[],2,FALSE),"")</f>
        <v/>
      </c>
      <c r="K23" s="5" t="e">
        <f>VLOOKUP(#REF!,Startgelder!$A$1:$D$7,MATCH("Doping",Startgelder!$A$1:$D$1,0),0)</f>
        <v>#REF!</v>
      </c>
    </row>
    <row r="24" spans="1:11" x14ac:dyDescent="0.25">
      <c r="A24" s="10">
        <v>12</v>
      </c>
      <c r="B24" s="17" t="str">
        <f t="shared" si="0"/>
        <v/>
      </c>
      <c r="C24" s="13"/>
      <c r="D24" s="13"/>
      <c r="E24" s="12"/>
      <c r="F24" s="13"/>
      <c r="G24" s="25"/>
      <c r="H24" s="25"/>
      <c r="I24" s="13"/>
      <c r="J24" s="4" t="str">
        <f>IFERROR(COUNTA(G24:H24)*VLOOKUP(I24,Altersklassen[],2,FALSE),"")</f>
        <v/>
      </c>
      <c r="K24" s="5" t="e">
        <f>VLOOKUP(#REF!,Startgelder!$A$1:$D$7,MATCH("Doping",Startgelder!$A$1:$D$1,0),0)</f>
        <v>#REF!</v>
      </c>
    </row>
    <row r="25" spans="1:11" x14ac:dyDescent="0.25">
      <c r="A25" s="10">
        <v>13</v>
      </c>
      <c r="B25" s="17" t="str">
        <f t="shared" si="0"/>
        <v/>
      </c>
      <c r="C25" s="13"/>
      <c r="D25" s="13"/>
      <c r="E25" s="12"/>
      <c r="F25" s="13"/>
      <c r="G25" s="25"/>
      <c r="H25" s="25"/>
      <c r="I25" s="13"/>
      <c r="J25" s="4" t="str">
        <f>IFERROR(COUNTA(G25:H25)*VLOOKUP(I25,Altersklassen[],2,FALSE),"")</f>
        <v/>
      </c>
      <c r="K25" s="5" t="e">
        <f>VLOOKUP(#REF!,Startgelder!$A$1:$D$7,MATCH("Doping",Startgelder!$A$1:$D$1,0),0)</f>
        <v>#REF!</v>
      </c>
    </row>
    <row r="26" spans="1:11" x14ac:dyDescent="0.25">
      <c r="A26" s="10">
        <v>14</v>
      </c>
      <c r="B26" s="17" t="str">
        <f t="shared" si="0"/>
        <v/>
      </c>
      <c r="C26" s="13"/>
      <c r="D26" s="13"/>
      <c r="E26" s="12"/>
      <c r="F26" s="13"/>
      <c r="G26" s="25"/>
      <c r="H26" s="25"/>
      <c r="I26" s="13"/>
      <c r="J26" s="4" t="str">
        <f>IFERROR(COUNTA(G26:H26)*VLOOKUP(I26,Altersklassen[],2,FALSE),"")</f>
        <v/>
      </c>
      <c r="K26" s="5" t="e">
        <f>VLOOKUP(#REF!,Startgelder!$A$1:$D$7,MATCH("Doping",Startgelder!$A$1:$D$1,0),0)</f>
        <v>#REF!</v>
      </c>
    </row>
    <row r="27" spans="1:11" x14ac:dyDescent="0.25">
      <c r="A27" s="10">
        <v>15</v>
      </c>
      <c r="B27" s="17" t="str">
        <f t="shared" si="0"/>
        <v/>
      </c>
      <c r="C27" s="13"/>
      <c r="D27" s="13"/>
      <c r="E27" s="12"/>
      <c r="F27" s="13"/>
      <c r="G27" s="25"/>
      <c r="H27" s="25"/>
      <c r="I27" s="13"/>
      <c r="J27" s="4" t="str">
        <f>IFERROR(COUNTA(G27:H27)*VLOOKUP(I27,Altersklassen[],2,FALSE),"")</f>
        <v/>
      </c>
      <c r="K27" s="5" t="e">
        <f>VLOOKUP(#REF!,Startgelder!$A$1:$D$7,MATCH("Doping",Startgelder!$A$1:$D$1,0),0)</f>
        <v>#REF!</v>
      </c>
    </row>
    <row r="28" spans="1:11" x14ac:dyDescent="0.25">
      <c r="A28" s="10">
        <v>16</v>
      </c>
      <c r="B28" s="17" t="str">
        <f t="shared" si="0"/>
        <v/>
      </c>
      <c r="C28" s="13"/>
      <c r="D28" s="13"/>
      <c r="E28" s="12"/>
      <c r="F28" s="13"/>
      <c r="G28" s="25"/>
      <c r="H28" s="25"/>
      <c r="I28" s="13"/>
      <c r="J28" s="4" t="str">
        <f>IFERROR(COUNTA(G28:H28)*VLOOKUP(I28,Altersklassen[],2,FALSE),"")</f>
        <v/>
      </c>
      <c r="K28" s="5" t="e">
        <f>VLOOKUP(#REF!,Startgelder!$A$1:$D$7,MATCH("Doping",Startgelder!$A$1:$D$1,0),0)</f>
        <v>#REF!</v>
      </c>
    </row>
    <row r="29" spans="1:11" x14ac:dyDescent="0.25">
      <c r="A29" s="10">
        <v>17</v>
      </c>
      <c r="B29" s="17" t="str">
        <f t="shared" si="0"/>
        <v/>
      </c>
      <c r="C29" s="13"/>
      <c r="D29" s="13"/>
      <c r="E29" s="12"/>
      <c r="F29" s="13"/>
      <c r="G29" s="25"/>
      <c r="H29" s="25"/>
      <c r="I29" s="13"/>
      <c r="J29" s="4" t="str">
        <f>IFERROR(COUNTA(G29:H29)*VLOOKUP(I29,Altersklassen[],2,FALSE),"")</f>
        <v/>
      </c>
      <c r="K29" s="5" t="e">
        <f>VLOOKUP(#REF!,Startgelder!$A$1:$D$7,MATCH("Doping",Startgelder!$A$1:$D$1,0),0)</f>
        <v>#REF!</v>
      </c>
    </row>
    <row r="30" spans="1:11" x14ac:dyDescent="0.25">
      <c r="A30" s="10">
        <v>18</v>
      </c>
      <c r="B30" s="17" t="str">
        <f t="shared" si="0"/>
        <v/>
      </c>
      <c r="C30" s="13"/>
      <c r="D30" s="13"/>
      <c r="E30" s="12"/>
      <c r="F30" s="13"/>
      <c r="G30" s="25"/>
      <c r="H30" s="25"/>
      <c r="I30" s="13"/>
      <c r="J30" s="4" t="str">
        <f>IFERROR(COUNTA(G30:H30)*VLOOKUP(I30,Altersklassen[],2,FALSE),"")</f>
        <v/>
      </c>
      <c r="K30" s="5"/>
    </row>
    <row r="31" spans="1:11" x14ac:dyDescent="0.25">
      <c r="A31" s="10">
        <v>19</v>
      </c>
      <c r="B31" s="17" t="str">
        <f t="shared" si="0"/>
        <v/>
      </c>
      <c r="C31" s="13"/>
      <c r="D31" s="13"/>
      <c r="E31" s="12"/>
      <c r="F31" s="13"/>
      <c r="G31" s="25"/>
      <c r="H31" s="25"/>
      <c r="I31" s="13"/>
      <c r="J31" s="4" t="str">
        <f>IFERROR(COUNTA(G31:H31)*VLOOKUP(I31,Altersklassen[],2,FALSE),"")</f>
        <v/>
      </c>
      <c r="K31" s="5"/>
    </row>
    <row r="32" spans="1:11" x14ac:dyDescent="0.25">
      <c r="A32" s="10">
        <v>20</v>
      </c>
      <c r="B32" s="17" t="str">
        <f t="shared" si="0"/>
        <v/>
      </c>
      <c r="C32" s="13"/>
      <c r="D32" s="13"/>
      <c r="E32" s="12"/>
      <c r="F32" s="13"/>
      <c r="G32" s="25"/>
      <c r="H32" s="25"/>
      <c r="I32" s="13"/>
      <c r="J32" s="4" t="str">
        <f>IFERROR(COUNTA(G32:H32)*VLOOKUP(I32,Altersklassen[],2,FALSE),"")</f>
        <v/>
      </c>
      <c r="K32" s="5"/>
    </row>
    <row r="33" spans="1:11" x14ac:dyDescent="0.25">
      <c r="A33" s="10">
        <v>21</v>
      </c>
      <c r="B33" s="17" t="str">
        <f t="shared" si="0"/>
        <v/>
      </c>
      <c r="C33" s="13"/>
      <c r="D33" s="13"/>
      <c r="E33" s="12"/>
      <c r="F33" s="13"/>
      <c r="G33" s="25"/>
      <c r="H33" s="25"/>
      <c r="I33" s="13"/>
      <c r="J33" s="4" t="str">
        <f>IFERROR(COUNTA(G33:H33)*VLOOKUP(I33,Altersklassen[],2,FALSE),"")</f>
        <v/>
      </c>
      <c r="K33" s="5"/>
    </row>
    <row r="34" spans="1:11" x14ac:dyDescent="0.25">
      <c r="A34" s="10">
        <v>22</v>
      </c>
      <c r="B34" s="17" t="str">
        <f t="shared" si="0"/>
        <v/>
      </c>
      <c r="C34" s="13"/>
      <c r="D34" s="13"/>
      <c r="E34" s="12"/>
      <c r="F34" s="13"/>
      <c r="G34" s="25"/>
      <c r="H34" s="25"/>
      <c r="I34" s="13"/>
      <c r="J34" s="4" t="str">
        <f>IFERROR(COUNTA(G34:H34)*VLOOKUP(I34,Altersklassen[],2,FALSE),"")</f>
        <v/>
      </c>
      <c r="K34" s="5"/>
    </row>
    <row r="35" spans="1:11" x14ac:dyDescent="0.25">
      <c r="A35" s="10">
        <v>23</v>
      </c>
      <c r="B35" s="17" t="str">
        <f t="shared" si="0"/>
        <v/>
      </c>
      <c r="C35" s="13"/>
      <c r="D35" s="13"/>
      <c r="E35" s="12"/>
      <c r="F35" s="13"/>
      <c r="G35" s="25"/>
      <c r="H35" s="25"/>
      <c r="I35" s="13"/>
      <c r="J35" s="4" t="str">
        <f>IFERROR(COUNTA(G35:H35)*VLOOKUP(I35,Altersklassen[],2,FALSE),"")</f>
        <v/>
      </c>
      <c r="K35" s="5"/>
    </row>
    <row r="36" spans="1:11" x14ac:dyDescent="0.25">
      <c r="A36" s="10">
        <v>24</v>
      </c>
      <c r="B36" s="17" t="str">
        <f t="shared" si="0"/>
        <v/>
      </c>
      <c r="C36" s="13"/>
      <c r="D36" s="13"/>
      <c r="E36" s="12"/>
      <c r="F36" s="13"/>
      <c r="G36" s="25"/>
      <c r="H36" s="25"/>
      <c r="I36" s="13"/>
      <c r="J36" s="4" t="str">
        <f>IFERROR(COUNTA(G36:H36)*VLOOKUP(I36,Altersklassen[],2,FALSE),"")</f>
        <v/>
      </c>
      <c r="K36" s="5"/>
    </row>
    <row r="37" spans="1:11" x14ac:dyDescent="0.25">
      <c r="A37" s="10">
        <v>25</v>
      </c>
      <c r="B37" s="17" t="str">
        <f t="shared" si="0"/>
        <v/>
      </c>
      <c r="C37" s="13"/>
      <c r="D37" s="13"/>
      <c r="E37" s="12"/>
      <c r="F37" s="13"/>
      <c r="G37" s="25"/>
      <c r="H37" s="25"/>
      <c r="I37" s="13"/>
      <c r="J37" s="4" t="str">
        <f>IFERROR(COUNTA(G37:H37)*VLOOKUP(I37,Altersklassen[],2,FALSE),"")</f>
        <v/>
      </c>
      <c r="K37" s="5"/>
    </row>
    <row r="38" spans="1:11" x14ac:dyDescent="0.25">
      <c r="A38" s="10">
        <v>26</v>
      </c>
      <c r="B38" s="17" t="str">
        <f t="shared" si="0"/>
        <v/>
      </c>
      <c r="C38" s="13"/>
      <c r="D38" s="13"/>
      <c r="E38" s="12"/>
      <c r="F38" s="19"/>
      <c r="G38" s="25"/>
      <c r="H38" s="25"/>
      <c r="I38" s="13"/>
      <c r="J38" s="4" t="str">
        <f>IFERROR(COUNTA(G38:H38)*VLOOKUP(I38,Altersklassen[],2,FALSE),"")</f>
        <v/>
      </c>
      <c r="K38" s="5"/>
    </row>
    <row r="39" spans="1:11" x14ac:dyDescent="0.25">
      <c r="A39" s="10">
        <v>27</v>
      </c>
      <c r="B39" s="17" t="str">
        <f t="shared" si="0"/>
        <v/>
      </c>
      <c r="C39" s="13"/>
      <c r="D39" s="13"/>
      <c r="E39" s="12"/>
      <c r="F39" s="13"/>
      <c r="G39" s="25"/>
      <c r="H39" s="25"/>
      <c r="I39" s="13"/>
      <c r="J39" s="4" t="str">
        <f>IFERROR(COUNTA(G39:H39)*VLOOKUP(I39,Altersklassen[],2,FALSE),"")</f>
        <v/>
      </c>
      <c r="K39" s="5"/>
    </row>
    <row r="40" spans="1:11" x14ac:dyDescent="0.25">
      <c r="A40" s="10">
        <v>28</v>
      </c>
      <c r="B40" s="17" t="str">
        <f t="shared" si="0"/>
        <v/>
      </c>
      <c r="C40" s="13"/>
      <c r="D40" s="13"/>
      <c r="E40" s="12"/>
      <c r="F40" s="13"/>
      <c r="G40" s="25"/>
      <c r="H40" s="25"/>
      <c r="I40" s="13"/>
      <c r="J40" s="4" t="str">
        <f>IFERROR(COUNTA(G40:H40)*VLOOKUP(I40,Altersklassen[],2,FALSE),"")</f>
        <v/>
      </c>
      <c r="K40" s="5"/>
    </row>
    <row r="41" spans="1:11" x14ac:dyDescent="0.25">
      <c r="A41" s="10">
        <v>29</v>
      </c>
      <c r="B41" s="17" t="str">
        <f t="shared" si="0"/>
        <v/>
      </c>
      <c r="C41" s="13"/>
      <c r="D41" s="13"/>
      <c r="E41" s="12"/>
      <c r="F41" s="13"/>
      <c r="G41" s="25"/>
      <c r="H41" s="25"/>
      <c r="I41" s="13"/>
      <c r="J41" s="4" t="str">
        <f>IFERROR(COUNTA(G41:H41)*VLOOKUP(I41,Altersklassen[],2,FALSE),"")</f>
        <v/>
      </c>
      <c r="K41" s="5"/>
    </row>
    <row r="42" spans="1:11" x14ac:dyDescent="0.25">
      <c r="A42" s="10">
        <v>30</v>
      </c>
      <c r="B42" s="17" t="str">
        <f t="shared" si="0"/>
        <v/>
      </c>
      <c r="C42" s="13"/>
      <c r="D42" s="13"/>
      <c r="E42" s="12"/>
      <c r="F42" s="13"/>
      <c r="G42" s="25"/>
      <c r="H42" s="25"/>
      <c r="I42" s="13"/>
      <c r="J42" s="4" t="str">
        <f>IFERROR(COUNTA(G42:H42)*VLOOKUP(I42,Altersklassen[],2,FALSE),"")</f>
        <v/>
      </c>
      <c r="K42" s="5"/>
    </row>
    <row r="43" spans="1:11" x14ac:dyDescent="0.25">
      <c r="A43" s="10">
        <v>31</v>
      </c>
      <c r="B43" s="17" t="str">
        <f t="shared" si="0"/>
        <v/>
      </c>
      <c r="C43" s="13"/>
      <c r="D43" s="13"/>
      <c r="E43" s="12"/>
      <c r="F43" s="13"/>
      <c r="G43" s="25"/>
      <c r="H43" s="25"/>
      <c r="I43" s="13"/>
      <c r="J43" s="4" t="str">
        <f>IFERROR(COUNTA(G43:H43)*VLOOKUP(I43,Altersklassen[],2,FALSE),"")</f>
        <v/>
      </c>
      <c r="K43" s="5"/>
    </row>
    <row r="44" spans="1:11" x14ac:dyDescent="0.25">
      <c r="A44" s="10">
        <v>32</v>
      </c>
      <c r="B44" s="17" t="str">
        <f t="shared" si="0"/>
        <v/>
      </c>
      <c r="C44" s="13"/>
      <c r="D44" s="13"/>
      <c r="E44" s="12"/>
      <c r="F44" s="13"/>
      <c r="G44" s="25"/>
      <c r="H44" s="25"/>
      <c r="I44" s="13"/>
      <c r="J44" s="4" t="str">
        <f>IFERROR(COUNTA(G44:H44)*VLOOKUP(I44,Altersklassen[],2,FALSE),"")</f>
        <v/>
      </c>
      <c r="K44" s="5"/>
    </row>
    <row r="45" spans="1:11" x14ac:dyDescent="0.25">
      <c r="A45" s="10">
        <v>33</v>
      </c>
      <c r="B45" s="17" t="str">
        <f t="shared" si="0"/>
        <v/>
      </c>
      <c r="C45" s="13"/>
      <c r="D45" s="13"/>
      <c r="E45" s="12"/>
      <c r="F45" s="13"/>
      <c r="G45" s="25"/>
      <c r="H45" s="25"/>
      <c r="I45" s="13"/>
      <c r="J45" s="4" t="str">
        <f>IFERROR(COUNTA(G45:H45)*VLOOKUP(I45,Altersklassen[],2,FALSE),"")</f>
        <v/>
      </c>
      <c r="K45" s="5"/>
    </row>
    <row r="46" spans="1:11" x14ac:dyDescent="0.25">
      <c r="A46" s="10">
        <v>34</v>
      </c>
      <c r="B46" s="17" t="str">
        <f t="shared" si="0"/>
        <v/>
      </c>
      <c r="C46" s="13"/>
      <c r="D46" s="13"/>
      <c r="E46" s="12"/>
      <c r="F46" s="13"/>
      <c r="G46" s="25"/>
      <c r="H46" s="25"/>
      <c r="I46" s="13"/>
      <c r="J46" s="4" t="str">
        <f>IFERROR(COUNTA(G46:H46)*VLOOKUP(I46,Altersklassen[],2,FALSE),"")</f>
        <v/>
      </c>
      <c r="K46" s="5"/>
    </row>
    <row r="47" spans="1:11" x14ac:dyDescent="0.25">
      <c r="A47" s="10">
        <v>35</v>
      </c>
      <c r="B47" s="17" t="str">
        <f t="shared" si="0"/>
        <v/>
      </c>
      <c r="C47" s="13"/>
      <c r="D47" s="13"/>
      <c r="E47" s="12"/>
      <c r="F47" s="13"/>
      <c r="G47" s="25"/>
      <c r="H47" s="25"/>
      <c r="I47" s="13"/>
      <c r="J47" s="4" t="str">
        <f>IFERROR(COUNTA(G47:H47)*VLOOKUP(I47,Altersklassen[],2,FALSE),"")</f>
        <v/>
      </c>
      <c r="K47" s="5"/>
    </row>
    <row r="48" spans="1:11" x14ac:dyDescent="0.25">
      <c r="A48" s="10">
        <v>36</v>
      </c>
      <c r="B48" s="17" t="str">
        <f t="shared" si="0"/>
        <v/>
      </c>
      <c r="C48" s="13"/>
      <c r="D48" s="13"/>
      <c r="E48" s="12"/>
      <c r="F48" s="13"/>
      <c r="G48" s="25"/>
      <c r="H48" s="25"/>
      <c r="I48" s="13"/>
      <c r="J48" s="4" t="str">
        <f>IFERROR(COUNTA(G48:H48)*VLOOKUP(I48,Altersklassen[],2,FALSE),"")</f>
        <v/>
      </c>
      <c r="K48" s="5"/>
    </row>
    <row r="49" spans="1:11" x14ac:dyDescent="0.25">
      <c r="A49" s="10">
        <v>37</v>
      </c>
      <c r="B49" s="17" t="str">
        <f t="shared" si="0"/>
        <v/>
      </c>
      <c r="C49" s="13"/>
      <c r="D49" s="13"/>
      <c r="E49" s="12"/>
      <c r="F49" s="13"/>
      <c r="G49" s="25"/>
      <c r="H49" s="25"/>
      <c r="I49" s="13"/>
      <c r="J49" s="4" t="str">
        <f>IFERROR(COUNTA(G49:H49)*VLOOKUP(I49,Altersklassen[],2,FALSE),"")</f>
        <v/>
      </c>
      <c r="K49" s="5"/>
    </row>
    <row r="50" spans="1:11" x14ac:dyDescent="0.25">
      <c r="A50" s="10">
        <v>38</v>
      </c>
      <c r="B50" s="17" t="str">
        <f t="shared" si="0"/>
        <v/>
      </c>
      <c r="C50" s="13"/>
      <c r="D50" s="13"/>
      <c r="E50" s="12"/>
      <c r="F50" s="13"/>
      <c r="G50" s="25"/>
      <c r="H50" s="25"/>
      <c r="I50" s="13"/>
      <c r="J50" s="4" t="str">
        <f>IFERROR(COUNTA(G50:H50)*VLOOKUP(I50,Altersklassen[],2,FALSE),"")</f>
        <v/>
      </c>
      <c r="K50" s="5"/>
    </row>
    <row r="51" spans="1:11" x14ac:dyDescent="0.25">
      <c r="A51" s="10">
        <v>39</v>
      </c>
      <c r="B51" s="17" t="str">
        <f t="shared" si="0"/>
        <v/>
      </c>
      <c r="C51" s="13"/>
      <c r="D51" s="13"/>
      <c r="E51" s="12"/>
      <c r="F51" s="13"/>
      <c r="G51" s="25"/>
      <c r="H51" s="25"/>
      <c r="I51" s="13"/>
      <c r="J51" s="4" t="str">
        <f>IFERROR(COUNTA(G51:H51)*VLOOKUP(I51,Altersklassen[],2,FALSE),"")</f>
        <v/>
      </c>
      <c r="K51" s="5"/>
    </row>
    <row r="52" spans="1:11" x14ac:dyDescent="0.25">
      <c r="A52" s="10">
        <v>40</v>
      </c>
      <c r="B52" s="17" t="str">
        <f t="shared" si="0"/>
        <v/>
      </c>
      <c r="C52" s="13"/>
      <c r="D52" s="13"/>
      <c r="E52" s="12"/>
      <c r="F52" s="13"/>
      <c r="G52" s="25"/>
      <c r="H52" s="25"/>
      <c r="I52" s="13"/>
      <c r="J52" s="4" t="str">
        <f>IFERROR(COUNTA(G52:H52)*VLOOKUP(I52,Altersklassen[],2,FALSE),"")</f>
        <v/>
      </c>
      <c r="K52" s="5"/>
    </row>
    <row r="53" spans="1:11" x14ac:dyDescent="0.25">
      <c r="A53" s="10">
        <v>41</v>
      </c>
      <c r="B53" s="17" t="str">
        <f t="shared" si="0"/>
        <v/>
      </c>
      <c r="C53" s="13"/>
      <c r="D53" s="13"/>
      <c r="E53" s="12"/>
      <c r="F53" s="13"/>
      <c r="G53" s="25"/>
      <c r="H53" s="25"/>
      <c r="I53" s="13"/>
      <c r="J53" s="4" t="str">
        <f>IFERROR(COUNTA(G53:H53)*VLOOKUP(I53,Altersklassen[],2,FALSE),"")</f>
        <v/>
      </c>
      <c r="K53" s="5"/>
    </row>
    <row r="54" spans="1:11" x14ac:dyDescent="0.25">
      <c r="A54" s="10">
        <v>42</v>
      </c>
      <c r="B54" s="17" t="str">
        <f t="shared" si="0"/>
        <v/>
      </c>
      <c r="C54" s="13"/>
      <c r="D54" s="13"/>
      <c r="E54" s="12"/>
      <c r="F54" s="13"/>
      <c r="G54" s="25"/>
      <c r="H54" s="25"/>
      <c r="I54" s="13"/>
      <c r="J54" s="4" t="str">
        <f>IFERROR(COUNTA(G54:H54)*VLOOKUP(I54,Altersklassen[],2,FALSE),"")</f>
        <v/>
      </c>
      <c r="K54" s="5"/>
    </row>
    <row r="55" spans="1:11" x14ac:dyDescent="0.25">
      <c r="A55" s="10">
        <v>43</v>
      </c>
      <c r="B55" s="17" t="str">
        <f t="shared" si="0"/>
        <v/>
      </c>
      <c r="C55" s="13"/>
      <c r="D55" s="13"/>
      <c r="E55" s="12"/>
      <c r="F55" s="13"/>
      <c r="G55" s="25"/>
      <c r="H55" s="25"/>
      <c r="I55" s="13"/>
      <c r="J55" s="4" t="str">
        <f>IFERROR(COUNTA(G55:H55)*VLOOKUP(I55,Altersklassen[],2,FALSE),"")</f>
        <v/>
      </c>
      <c r="K55" s="5"/>
    </row>
    <row r="56" spans="1:11" x14ac:dyDescent="0.25">
      <c r="A56" s="10">
        <v>44</v>
      </c>
      <c r="B56" s="17" t="str">
        <f t="shared" si="0"/>
        <v/>
      </c>
      <c r="C56" s="13"/>
      <c r="D56" s="13"/>
      <c r="E56" s="12"/>
      <c r="F56" s="13"/>
      <c r="G56" s="25"/>
      <c r="H56" s="25"/>
      <c r="I56" s="13"/>
      <c r="J56" s="4" t="str">
        <f>IFERROR(COUNTA(G56:H56)*VLOOKUP(I56,Altersklassen[],2,FALSE),"")</f>
        <v/>
      </c>
      <c r="K56" s="5"/>
    </row>
    <row r="57" spans="1:11" x14ac:dyDescent="0.25">
      <c r="A57" s="10">
        <v>45</v>
      </c>
      <c r="B57" s="17" t="str">
        <f t="shared" si="0"/>
        <v/>
      </c>
      <c r="C57" s="13"/>
      <c r="D57" s="13"/>
      <c r="E57" s="12"/>
      <c r="F57" s="13"/>
      <c r="G57" s="25"/>
      <c r="H57" s="25"/>
      <c r="I57" s="13"/>
      <c r="J57" s="4" t="str">
        <f>IFERROR(COUNTA(G57:H57)*VLOOKUP(I57,Altersklassen[],2,FALSE),"")</f>
        <v/>
      </c>
      <c r="K57" s="5"/>
    </row>
    <row r="58" spans="1:11" x14ac:dyDescent="0.25">
      <c r="A58" s="10">
        <v>46</v>
      </c>
      <c r="B58" s="17" t="str">
        <f t="shared" si="0"/>
        <v/>
      </c>
      <c r="C58" s="13"/>
      <c r="D58" s="13"/>
      <c r="E58" s="12"/>
      <c r="F58" s="13"/>
      <c r="G58" s="25"/>
      <c r="H58" s="25"/>
      <c r="I58" s="13"/>
      <c r="J58" s="4" t="str">
        <f>IFERROR(COUNTA(G58:H58)*VLOOKUP(I58,Altersklassen[],2,FALSE),"")</f>
        <v/>
      </c>
      <c r="K58" s="5"/>
    </row>
    <row r="59" spans="1:11" x14ac:dyDescent="0.25">
      <c r="A59" s="10">
        <v>47</v>
      </c>
      <c r="B59" s="17" t="str">
        <f t="shared" si="0"/>
        <v/>
      </c>
      <c r="C59" s="13"/>
      <c r="D59" s="13"/>
      <c r="E59" s="12"/>
      <c r="F59" s="13"/>
      <c r="G59" s="25"/>
      <c r="H59" s="25"/>
      <c r="I59" s="13"/>
      <c r="J59" s="4" t="str">
        <f>IFERROR(COUNTA(G59:H59)*VLOOKUP(I59,Altersklassen[],2,FALSE),"")</f>
        <v/>
      </c>
      <c r="K59" s="5"/>
    </row>
    <row r="61" spans="1:11" x14ac:dyDescent="0.25">
      <c r="G61" s="3">
        <f>COUNTA(G13:H59)</f>
        <v>0</v>
      </c>
      <c r="H61" s="3" t="s">
        <v>22</v>
      </c>
    </row>
    <row r="62" spans="1:11" ht="15.75" thickBot="1" x14ac:dyDescent="0.3">
      <c r="B62" s="7" t="s">
        <v>11</v>
      </c>
    </row>
    <row r="63" spans="1:11" ht="15.75" thickBot="1" x14ac:dyDescent="0.3">
      <c r="C63" s="26" t="s">
        <v>24</v>
      </c>
      <c r="D63" s="27"/>
      <c r="E63" s="27"/>
      <c r="F63" s="28"/>
      <c r="G63" s="52" t="s">
        <v>19</v>
      </c>
      <c r="H63" s="53"/>
      <c r="I63" s="54"/>
      <c r="J63" s="8" t="s">
        <v>26</v>
      </c>
    </row>
    <row r="64" spans="1:11" ht="33.75" customHeight="1" x14ac:dyDescent="0.25">
      <c r="A64" s="21" t="s">
        <v>10</v>
      </c>
      <c r="B64" s="29" t="s">
        <v>14</v>
      </c>
      <c r="C64" s="47" t="s">
        <v>5</v>
      </c>
      <c r="D64" s="48"/>
      <c r="E64" s="47" t="s">
        <v>16</v>
      </c>
      <c r="F64" s="48"/>
      <c r="G64" s="23" t="s">
        <v>9</v>
      </c>
      <c r="H64" s="23" t="s">
        <v>7</v>
      </c>
      <c r="I64" s="23" t="s">
        <v>3</v>
      </c>
      <c r="J64" s="24" t="s">
        <v>6</v>
      </c>
    </row>
    <row r="65" spans="1:10" x14ac:dyDescent="0.25">
      <c r="A65" s="10">
        <v>1</v>
      </c>
      <c r="B65" s="17" t="str">
        <f t="shared" ref="B65:B79" si="1">IF(ISTEXT(C65),$D$5,"")</f>
        <v/>
      </c>
      <c r="C65" s="38"/>
      <c r="D65" s="39"/>
      <c r="E65" s="46"/>
      <c r="F65" s="46"/>
      <c r="G65" s="25"/>
      <c r="H65" s="25"/>
      <c r="I65" s="13"/>
      <c r="J65" s="4" t="str">
        <f>IFERROR(COUNTA(G65:H65)*VLOOKUP(I65,Mannschaften[],2,FALSE),"")</f>
        <v/>
      </c>
    </row>
    <row r="66" spans="1:10" x14ac:dyDescent="0.25">
      <c r="A66" s="10">
        <v>2</v>
      </c>
      <c r="B66" s="17" t="str">
        <f t="shared" si="1"/>
        <v/>
      </c>
      <c r="C66" s="38"/>
      <c r="D66" s="39"/>
      <c r="E66" s="46"/>
      <c r="F66" s="46"/>
      <c r="G66" s="25"/>
      <c r="H66" s="25"/>
      <c r="I66" s="13"/>
      <c r="J66" s="4" t="str">
        <f>IFERROR(COUNTA(G66:H66)*VLOOKUP(I66,Mannschaften[],2,FALSE),"")</f>
        <v/>
      </c>
    </row>
    <row r="67" spans="1:10" x14ac:dyDescent="0.25">
      <c r="A67" s="10">
        <v>3</v>
      </c>
      <c r="B67" s="17" t="str">
        <f t="shared" si="1"/>
        <v/>
      </c>
      <c r="C67" s="38"/>
      <c r="D67" s="39"/>
      <c r="E67" s="46"/>
      <c r="F67" s="46"/>
      <c r="G67" s="25"/>
      <c r="H67" s="25"/>
      <c r="I67" s="13"/>
      <c r="J67" s="4" t="str">
        <f>IFERROR(COUNTA(G67:H67)*VLOOKUP(I67,Mannschaften[],2,FALSE),"")</f>
        <v/>
      </c>
    </row>
    <row r="68" spans="1:10" x14ac:dyDescent="0.25">
      <c r="A68" s="10">
        <v>4</v>
      </c>
      <c r="B68" s="17" t="str">
        <f t="shared" si="1"/>
        <v/>
      </c>
      <c r="C68" s="38"/>
      <c r="D68" s="39"/>
      <c r="E68" s="46"/>
      <c r="F68" s="46"/>
      <c r="G68" s="25"/>
      <c r="H68" s="25"/>
      <c r="I68" s="13"/>
      <c r="J68" s="4" t="str">
        <f>IFERROR(COUNTA(G68:H68)*VLOOKUP(I68,Mannschaften[],2,FALSE),"")</f>
        <v/>
      </c>
    </row>
    <row r="69" spans="1:10" x14ac:dyDescent="0.25">
      <c r="A69" s="10">
        <v>5</v>
      </c>
      <c r="B69" s="17" t="str">
        <f t="shared" si="1"/>
        <v/>
      </c>
      <c r="C69" s="38"/>
      <c r="D69" s="39"/>
      <c r="E69" s="46"/>
      <c r="F69" s="46"/>
      <c r="G69" s="25"/>
      <c r="H69" s="25"/>
      <c r="I69" s="13"/>
      <c r="J69" s="4" t="str">
        <f>IFERROR(COUNTA(G69:H69)*VLOOKUP(I69,Mannschaften[],2,FALSE),"")</f>
        <v/>
      </c>
    </row>
    <row r="70" spans="1:10" x14ac:dyDescent="0.25">
      <c r="A70" s="10">
        <v>6</v>
      </c>
      <c r="B70" s="17" t="str">
        <f t="shared" si="1"/>
        <v/>
      </c>
      <c r="C70" s="38"/>
      <c r="D70" s="39"/>
      <c r="E70" s="46"/>
      <c r="F70" s="46"/>
      <c r="G70" s="25"/>
      <c r="H70" s="25"/>
      <c r="I70" s="13"/>
      <c r="J70" s="4" t="str">
        <f>IFERROR(COUNTA(G70:H70)*VLOOKUP(I70,Mannschaften[],2,FALSE),"")</f>
        <v/>
      </c>
    </row>
    <row r="71" spans="1:10" x14ac:dyDescent="0.25">
      <c r="A71" s="10">
        <v>7</v>
      </c>
      <c r="B71" s="17" t="str">
        <f t="shared" si="1"/>
        <v/>
      </c>
      <c r="C71" s="38"/>
      <c r="D71" s="39"/>
      <c r="E71" s="46"/>
      <c r="F71" s="46"/>
      <c r="G71" s="25"/>
      <c r="H71" s="25"/>
      <c r="I71" s="13"/>
      <c r="J71" s="4" t="str">
        <f>IFERROR(COUNTA(G71:H71)*VLOOKUP(I71,Mannschaften[],2,FALSE),"")</f>
        <v/>
      </c>
    </row>
    <row r="72" spans="1:10" x14ac:dyDescent="0.25">
      <c r="A72" s="10">
        <v>8</v>
      </c>
      <c r="B72" s="17" t="str">
        <f t="shared" si="1"/>
        <v/>
      </c>
      <c r="C72" s="38"/>
      <c r="D72" s="39"/>
      <c r="E72" s="46"/>
      <c r="F72" s="46"/>
      <c r="G72" s="25"/>
      <c r="H72" s="25"/>
      <c r="I72" s="13"/>
      <c r="J72" s="4" t="str">
        <f>IFERROR(COUNTA(G72:H72)*VLOOKUP(I72,Mannschaften[],2,FALSE),"")</f>
        <v/>
      </c>
    </row>
    <row r="73" spans="1:10" x14ac:dyDescent="0.25">
      <c r="A73" s="10">
        <v>9</v>
      </c>
      <c r="B73" s="17" t="str">
        <f t="shared" si="1"/>
        <v/>
      </c>
      <c r="C73" s="38"/>
      <c r="D73" s="39"/>
      <c r="E73" s="46"/>
      <c r="F73" s="46"/>
      <c r="G73" s="25"/>
      <c r="H73" s="25"/>
      <c r="I73" s="13"/>
      <c r="J73" s="4" t="str">
        <f>IFERROR(COUNTA(G73:H73)*VLOOKUP(I73,Mannschaften[],2,FALSE),"")</f>
        <v/>
      </c>
    </row>
    <row r="74" spans="1:10" x14ac:dyDescent="0.25">
      <c r="A74" s="10">
        <v>10</v>
      </c>
      <c r="B74" s="17" t="str">
        <f t="shared" si="1"/>
        <v/>
      </c>
      <c r="C74" s="38"/>
      <c r="D74" s="39"/>
      <c r="E74" s="46"/>
      <c r="F74" s="46"/>
      <c r="G74" s="25"/>
      <c r="H74" s="25"/>
      <c r="I74" s="13"/>
      <c r="J74" s="4" t="str">
        <f>IFERROR(COUNTA(G74:H74)*VLOOKUP(I74,Mannschaften[],2,FALSE),"")</f>
        <v/>
      </c>
    </row>
    <row r="75" spans="1:10" x14ac:dyDescent="0.25">
      <c r="A75" s="10">
        <v>11</v>
      </c>
      <c r="B75" s="17" t="str">
        <f t="shared" si="1"/>
        <v/>
      </c>
      <c r="C75" s="38"/>
      <c r="D75" s="39"/>
      <c r="E75" s="46"/>
      <c r="F75" s="46"/>
      <c r="G75" s="25"/>
      <c r="H75" s="25"/>
      <c r="I75" s="13"/>
      <c r="J75" s="4" t="str">
        <f>IFERROR(COUNTA(G75:H75)*VLOOKUP(I75,Mannschaften[],2,FALSE),"")</f>
        <v/>
      </c>
    </row>
    <row r="76" spans="1:10" x14ac:dyDescent="0.25">
      <c r="A76" s="14">
        <v>12</v>
      </c>
      <c r="B76" s="17" t="str">
        <f t="shared" si="1"/>
        <v/>
      </c>
      <c r="C76" s="38"/>
      <c r="D76" s="39"/>
      <c r="E76" s="46"/>
      <c r="F76" s="46"/>
      <c r="G76" s="25"/>
      <c r="H76" s="25"/>
      <c r="I76" s="13"/>
      <c r="J76" s="4" t="str">
        <f>IFERROR(COUNTA(G76:H76)*VLOOKUP(I76,Mannschaften[],2,FALSE),"")</f>
        <v/>
      </c>
    </row>
    <row r="77" spans="1:10" x14ac:dyDescent="0.25">
      <c r="A77" s="14">
        <v>13</v>
      </c>
      <c r="B77" s="17" t="str">
        <f t="shared" si="1"/>
        <v/>
      </c>
      <c r="C77" s="38"/>
      <c r="D77" s="39"/>
      <c r="E77" s="46"/>
      <c r="F77" s="46"/>
      <c r="G77" s="25"/>
      <c r="H77" s="25"/>
      <c r="I77" s="13"/>
      <c r="J77" s="4" t="str">
        <f>IFERROR(COUNTA(G77:H77)*VLOOKUP(I77,Mannschaften[],2,FALSE),"")</f>
        <v/>
      </c>
    </row>
    <row r="78" spans="1:10" x14ac:dyDescent="0.25">
      <c r="A78" s="10">
        <v>14</v>
      </c>
      <c r="B78" s="17" t="str">
        <f t="shared" si="1"/>
        <v/>
      </c>
      <c r="C78" s="38"/>
      <c r="D78" s="39"/>
      <c r="E78" s="46"/>
      <c r="F78" s="46"/>
      <c r="G78" s="25"/>
      <c r="H78" s="25"/>
      <c r="I78" s="13"/>
      <c r="J78" s="4" t="str">
        <f>IFERROR(COUNTA(G78:H78)*VLOOKUP(I78,Mannschaften[],2,FALSE),"")</f>
        <v/>
      </c>
    </row>
    <row r="79" spans="1:10" x14ac:dyDescent="0.25">
      <c r="A79" s="14">
        <v>15</v>
      </c>
      <c r="B79" s="17" t="str">
        <f t="shared" si="1"/>
        <v/>
      </c>
      <c r="C79" s="38"/>
      <c r="D79" s="39"/>
      <c r="E79" s="46"/>
      <c r="F79" s="46"/>
      <c r="G79" s="25"/>
      <c r="H79" s="25"/>
      <c r="I79" s="13"/>
      <c r="J79" s="4" t="str">
        <f>IFERROR(COUNTA(G79:H79)*VLOOKUP(I79,Mannschaften[],2,FALSE),"")</f>
        <v/>
      </c>
    </row>
    <row r="81" spans="7:10" x14ac:dyDescent="0.25">
      <c r="G81" s="3">
        <f>COUNTA(G65:H79)</f>
        <v>0</v>
      </c>
      <c r="H81" s="3" t="s">
        <v>22</v>
      </c>
    </row>
    <row r="85" spans="7:10" x14ac:dyDescent="0.25">
      <c r="G85" s="58" t="s">
        <v>17</v>
      </c>
      <c r="H85" s="58"/>
      <c r="I85" s="58"/>
      <c r="J85" s="3">
        <f>SUM(G81,G61)</f>
        <v>0</v>
      </c>
    </row>
    <row r="86" spans="7:10" x14ac:dyDescent="0.25">
      <c r="G86" s="58" t="s">
        <v>18</v>
      </c>
      <c r="H86" s="58"/>
      <c r="I86" s="58"/>
      <c r="J86" s="37">
        <f>Startgelder!B4</f>
        <v>5</v>
      </c>
    </row>
    <row r="87" spans="7:10" x14ac:dyDescent="0.25">
      <c r="G87" s="58" t="s">
        <v>76</v>
      </c>
      <c r="H87" s="58"/>
      <c r="I87" s="58"/>
      <c r="J87" s="15">
        <f>SUM(J65:J79,J13:J59,J86)</f>
        <v>5</v>
      </c>
    </row>
  </sheetData>
  <mergeCells count="44">
    <mergeCell ref="G85:I85"/>
    <mergeCell ref="G86:I86"/>
    <mergeCell ref="G87:I87"/>
    <mergeCell ref="E76:F76"/>
    <mergeCell ref="E77:F77"/>
    <mergeCell ref="E78:F78"/>
    <mergeCell ref="E79:F79"/>
    <mergeCell ref="G63:I63"/>
    <mergeCell ref="E71:F71"/>
    <mergeCell ref="E72:F72"/>
    <mergeCell ref="E73:F73"/>
    <mergeCell ref="E74:F74"/>
    <mergeCell ref="E75:F75"/>
    <mergeCell ref="E66:F66"/>
    <mergeCell ref="E67:F67"/>
    <mergeCell ref="E68:F68"/>
    <mergeCell ref="E69:F69"/>
    <mergeCell ref="E70:F70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6:D66"/>
    <mergeCell ref="C67:D67"/>
    <mergeCell ref="C68:D68"/>
    <mergeCell ref="C69:D69"/>
    <mergeCell ref="C2:I2"/>
    <mergeCell ref="G11:I11"/>
    <mergeCell ref="C65:D65"/>
    <mergeCell ref="E65:F65"/>
    <mergeCell ref="C64:D64"/>
    <mergeCell ref="E64:F64"/>
    <mergeCell ref="D7:F7"/>
    <mergeCell ref="C11:F11"/>
    <mergeCell ref="D8:F8"/>
    <mergeCell ref="D4:F4"/>
    <mergeCell ref="D5:F5"/>
    <mergeCell ref="D6:F6"/>
  </mergeCells>
  <dataValidations count="2">
    <dataValidation type="list" allowBlank="1" showInputMessage="1" showErrorMessage="1" sqref="G65:H79 G13:H59" xr:uid="{00000000-0002-0000-0000-000004000000}">
      <formula1>"X,x"</formula1>
    </dataValidation>
    <dataValidation type="list" allowBlank="1" showInputMessage="1" showErrorMessage="1" sqref="F13:F59" xr:uid="{00000000-0002-0000-0000-000006000000}">
      <formula1>"M,m,W,w,Mix"</formula1>
    </dataValidation>
  </dataValidations>
  <pageMargins left="0.7" right="0.7" top="0.78740157499999996" bottom="0.78740157499999996" header="0.3" footer="0.3"/>
  <pageSetup paperSize="9" scale="50" orientation="portrait" r:id="rId1"/>
  <rowBreaks count="1" manualBreakCount="1">
    <brk id="61" max="14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49999C-EBD8-4FA6-9971-59491961B01F}">
          <x14:formula1>
            <xm:f>'Matrix KLasse'!$A$2:$A$62</xm:f>
          </x14:formula1>
          <xm:sqref>I13:I59</xm:sqref>
        </x14:dataValidation>
        <x14:dataValidation type="list" allowBlank="1" showInputMessage="1" showErrorMessage="1" xr:uid="{C113CE4C-4CB4-498E-94A1-2504EE3B3573}">
          <x14:formula1>
            <xm:f>'Matrix KLasse'!$D$2:$D$55</xm:f>
          </x14:formula1>
          <xm:sqref>I65:I79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0"/>
  <sheetViews>
    <sheetView workbookViewId="0">
      <selection activeCell="E12" sqref="E12"/>
    </sheetView>
  </sheetViews>
  <sheetFormatPr baseColWidth="10" defaultColWidth="10.7109375" defaultRowHeight="15" x14ac:dyDescent="0.25"/>
  <cols>
    <col min="1" max="1" width="25.140625" customWidth="1"/>
  </cols>
  <sheetData>
    <row r="1" spans="1:3" x14ac:dyDescent="0.25">
      <c r="A1" t="s">
        <v>13</v>
      </c>
      <c r="B1" t="s">
        <v>12</v>
      </c>
      <c r="C1" s="32" t="s">
        <v>11</v>
      </c>
    </row>
    <row r="2" spans="1:3" x14ac:dyDescent="0.25">
      <c r="A2" s="1" t="s">
        <v>139</v>
      </c>
      <c r="B2" s="2">
        <v>12</v>
      </c>
      <c r="C2" s="2">
        <v>15</v>
      </c>
    </row>
    <row r="3" spans="1:3" x14ac:dyDescent="0.25">
      <c r="A3" s="1" t="s">
        <v>140</v>
      </c>
      <c r="B3" s="2">
        <v>6</v>
      </c>
      <c r="C3" s="2">
        <v>7.5</v>
      </c>
    </row>
    <row r="4" spans="1:3" x14ac:dyDescent="0.25">
      <c r="A4" s="35" t="s">
        <v>18</v>
      </c>
      <c r="B4" s="36">
        <v>5</v>
      </c>
      <c r="C4" s="3"/>
    </row>
    <row r="6" spans="1:3" x14ac:dyDescent="0.25">
      <c r="A6" s="3"/>
      <c r="B6" s="3"/>
      <c r="C6" s="3"/>
    </row>
    <row r="8" spans="1:3" x14ac:dyDescent="0.25">
      <c r="A8" s="3"/>
      <c r="B8" s="3"/>
      <c r="C8" s="3"/>
    </row>
    <row r="9" spans="1:3" x14ac:dyDescent="0.25">
      <c r="A9" s="33"/>
      <c r="B9" s="34"/>
      <c r="C9" s="3"/>
    </row>
    <row r="10" spans="1:3" x14ac:dyDescent="0.25">
      <c r="A10" s="3"/>
      <c r="B10" s="3"/>
      <c r="C10" s="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E62"/>
  <sheetViews>
    <sheetView topLeftCell="A48" workbookViewId="0">
      <selection activeCell="E2" sqref="E2:E55"/>
    </sheetView>
  </sheetViews>
  <sheetFormatPr baseColWidth="10" defaultColWidth="10.7109375" defaultRowHeight="15" x14ac:dyDescent="0.25"/>
  <cols>
    <col min="2" max="2" width="14.42578125" style="20" customWidth="1"/>
    <col min="4" max="4" width="16.140625" bestFit="1" customWidth="1"/>
    <col min="5" max="5" width="11.42578125" style="20"/>
  </cols>
  <sheetData>
    <row r="1" spans="1:5" x14ac:dyDescent="0.25">
      <c r="A1" t="s">
        <v>72</v>
      </c>
      <c r="B1" s="20" t="s">
        <v>73</v>
      </c>
      <c r="D1" t="s">
        <v>72</v>
      </c>
      <c r="E1" s="31" t="s">
        <v>73</v>
      </c>
    </row>
    <row r="2" spans="1:5" x14ac:dyDescent="0.25">
      <c r="A2" t="s">
        <v>58</v>
      </c>
      <c r="B2" s="20">
        <f>Startgelder!$B$3</f>
        <v>6</v>
      </c>
      <c r="D2" t="s">
        <v>129</v>
      </c>
      <c r="E2" s="31">
        <f>Startgelder!$C$3</f>
        <v>7.5</v>
      </c>
    </row>
    <row r="3" spans="1:5" x14ac:dyDescent="0.25">
      <c r="A3" t="s">
        <v>59</v>
      </c>
      <c r="B3" s="20">
        <f>Startgelder!$B$3</f>
        <v>6</v>
      </c>
      <c r="D3" t="s">
        <v>103</v>
      </c>
      <c r="E3" s="31">
        <f>Startgelder!$C$3</f>
        <v>7.5</v>
      </c>
    </row>
    <row r="4" spans="1:5" x14ac:dyDescent="0.25">
      <c r="A4" t="s">
        <v>63</v>
      </c>
      <c r="B4" s="20">
        <f>Startgelder!$B$3</f>
        <v>6</v>
      </c>
      <c r="D4" t="s">
        <v>104</v>
      </c>
      <c r="E4" s="31">
        <f>Startgelder!$C$3</f>
        <v>7.5</v>
      </c>
    </row>
    <row r="5" spans="1:5" x14ac:dyDescent="0.25">
      <c r="A5" t="s">
        <v>57</v>
      </c>
      <c r="B5" s="20">
        <f>Startgelder!$B$3</f>
        <v>6</v>
      </c>
      <c r="D5" t="s">
        <v>105</v>
      </c>
      <c r="E5" s="31">
        <f>Startgelder!$C$3</f>
        <v>7.5</v>
      </c>
    </row>
    <row r="6" spans="1:5" x14ac:dyDescent="0.25">
      <c r="A6" t="s">
        <v>61</v>
      </c>
      <c r="B6" s="20">
        <f>Startgelder!$B$3</f>
        <v>6</v>
      </c>
      <c r="D6" t="s">
        <v>102</v>
      </c>
      <c r="E6" s="31">
        <f>Startgelder!$C$3</f>
        <v>7.5</v>
      </c>
    </row>
    <row r="7" spans="1:5" x14ac:dyDescent="0.25">
      <c r="A7" t="s">
        <v>62</v>
      </c>
      <c r="B7" s="20">
        <f>Startgelder!$B$3</f>
        <v>6</v>
      </c>
      <c r="D7" t="s">
        <v>113</v>
      </c>
      <c r="E7" s="31">
        <f>Startgelder!$C$3</f>
        <v>7.5</v>
      </c>
    </row>
    <row r="8" spans="1:5" x14ac:dyDescent="0.25">
      <c r="A8" t="s">
        <v>64</v>
      </c>
      <c r="B8" s="20">
        <f>Startgelder!$B$3</f>
        <v>6</v>
      </c>
      <c r="D8" t="s">
        <v>114</v>
      </c>
      <c r="E8" s="31">
        <f>Startgelder!$C$3</f>
        <v>7.5</v>
      </c>
    </row>
    <row r="9" spans="1:5" x14ac:dyDescent="0.25">
      <c r="A9" t="s">
        <v>60</v>
      </c>
      <c r="B9" s="20">
        <f>Startgelder!$B$3</f>
        <v>6</v>
      </c>
      <c r="D9" t="s">
        <v>115</v>
      </c>
      <c r="E9" s="31">
        <f>Startgelder!$C$3</f>
        <v>7.5</v>
      </c>
    </row>
    <row r="10" spans="1:5" x14ac:dyDescent="0.25">
      <c r="A10" t="s">
        <v>133</v>
      </c>
      <c r="B10" s="20">
        <f>Startgelder!$B$3</f>
        <v>6</v>
      </c>
      <c r="D10" t="s">
        <v>112</v>
      </c>
      <c r="E10" s="31">
        <f>Startgelder!$C$3</f>
        <v>7.5</v>
      </c>
    </row>
    <row r="11" spans="1:5" x14ac:dyDescent="0.25">
      <c r="A11" t="s">
        <v>134</v>
      </c>
      <c r="B11" s="20">
        <f>Startgelder!$B$3</f>
        <v>6</v>
      </c>
      <c r="D11" t="s">
        <v>120</v>
      </c>
      <c r="E11" s="31">
        <f>Startgelder!$C$3</f>
        <v>7.5</v>
      </c>
    </row>
    <row r="12" spans="1:5" x14ac:dyDescent="0.25">
      <c r="A12" t="s">
        <v>74</v>
      </c>
      <c r="B12" s="20">
        <f>Startgelder!$B$3</f>
        <v>6</v>
      </c>
      <c r="D12" t="s">
        <v>121</v>
      </c>
      <c r="E12" s="31">
        <f>Startgelder!$C$3</f>
        <v>7.5</v>
      </c>
    </row>
    <row r="13" spans="1:5" x14ac:dyDescent="0.25">
      <c r="A13" t="s">
        <v>74</v>
      </c>
      <c r="B13" s="20">
        <f>Startgelder!$B$3</f>
        <v>6</v>
      </c>
      <c r="D13" t="s">
        <v>122</v>
      </c>
      <c r="E13" s="31">
        <f>Startgelder!$C$3</f>
        <v>7.5</v>
      </c>
    </row>
    <row r="14" spans="1:5" x14ac:dyDescent="0.25">
      <c r="A14" t="s">
        <v>132</v>
      </c>
      <c r="B14" s="20">
        <f>Startgelder!$B$3</f>
        <v>6</v>
      </c>
      <c r="D14" t="s">
        <v>119</v>
      </c>
      <c r="E14" s="31">
        <f>Startgelder!$C$3</f>
        <v>7.5</v>
      </c>
    </row>
    <row r="15" spans="1:5" x14ac:dyDescent="0.25">
      <c r="A15" t="s">
        <v>71</v>
      </c>
      <c r="B15" s="20">
        <f>Startgelder!$B$3</f>
        <v>6</v>
      </c>
      <c r="D15" t="s">
        <v>127</v>
      </c>
      <c r="E15" s="31">
        <f>Startgelder!$C$3</f>
        <v>7.5</v>
      </c>
    </row>
    <row r="16" spans="1:5" x14ac:dyDescent="0.25">
      <c r="A16" t="s">
        <v>137</v>
      </c>
      <c r="B16" s="20">
        <f>Startgelder!$B$3</f>
        <v>6</v>
      </c>
      <c r="D16" t="s">
        <v>128</v>
      </c>
      <c r="E16" s="31">
        <f>Startgelder!$C$3</f>
        <v>7.5</v>
      </c>
    </row>
    <row r="17" spans="1:5" x14ac:dyDescent="0.25">
      <c r="A17" t="s">
        <v>138</v>
      </c>
      <c r="B17" s="20">
        <f>Startgelder!$B$3</f>
        <v>6</v>
      </c>
      <c r="D17" t="s">
        <v>126</v>
      </c>
      <c r="E17" s="31">
        <f>Startgelder!$C$3</f>
        <v>7.5</v>
      </c>
    </row>
    <row r="18" spans="1:5" x14ac:dyDescent="0.25">
      <c r="A18" t="s">
        <v>75</v>
      </c>
      <c r="B18" s="20">
        <f>Startgelder!$B$3</f>
        <v>6</v>
      </c>
      <c r="D18" t="s">
        <v>83</v>
      </c>
      <c r="E18" s="31">
        <f>Startgelder!$C$3</f>
        <v>7.5</v>
      </c>
    </row>
    <row r="19" spans="1:5" x14ac:dyDescent="0.25">
      <c r="A19" t="s">
        <v>75</v>
      </c>
      <c r="B19" s="20">
        <f>Startgelder!$B$3</f>
        <v>6</v>
      </c>
      <c r="D19" t="s">
        <v>84</v>
      </c>
      <c r="E19" s="31">
        <f>Startgelder!$C$3</f>
        <v>7.5</v>
      </c>
    </row>
    <row r="20" spans="1:5" x14ac:dyDescent="0.25">
      <c r="A20" t="s">
        <v>136</v>
      </c>
      <c r="B20" s="20">
        <f>Startgelder!$B$3</f>
        <v>6</v>
      </c>
      <c r="D20" t="s">
        <v>85</v>
      </c>
      <c r="E20" s="31">
        <f>Startgelder!$C$3</f>
        <v>7.5</v>
      </c>
    </row>
    <row r="21" spans="1:5" x14ac:dyDescent="0.25">
      <c r="A21" t="s">
        <v>38</v>
      </c>
      <c r="B21" s="20">
        <f>Startgelder!$B$3</f>
        <v>6</v>
      </c>
      <c r="D21" t="s">
        <v>82</v>
      </c>
      <c r="E21" s="31">
        <f>Startgelder!$C$3</f>
        <v>7.5</v>
      </c>
    </row>
    <row r="22" spans="1:5" x14ac:dyDescent="0.25">
      <c r="A22" t="s">
        <v>39</v>
      </c>
      <c r="B22" s="20">
        <f>Startgelder!$B$3</f>
        <v>6</v>
      </c>
      <c r="D22" t="s">
        <v>93</v>
      </c>
      <c r="E22" s="31">
        <f>Startgelder!$C$3</f>
        <v>7.5</v>
      </c>
    </row>
    <row r="23" spans="1:5" x14ac:dyDescent="0.25">
      <c r="A23" t="s">
        <v>43</v>
      </c>
      <c r="B23" s="20">
        <f>Startgelder!$B$3</f>
        <v>6</v>
      </c>
      <c r="D23" t="s">
        <v>94</v>
      </c>
      <c r="E23" s="31">
        <f>Startgelder!$C$3</f>
        <v>7.5</v>
      </c>
    </row>
    <row r="24" spans="1:5" x14ac:dyDescent="0.25">
      <c r="A24" t="s">
        <v>37</v>
      </c>
      <c r="B24" s="20">
        <f>Startgelder!$B$3</f>
        <v>6</v>
      </c>
      <c r="D24" t="s">
        <v>95</v>
      </c>
      <c r="E24" s="31">
        <f>Startgelder!$C$3</f>
        <v>7.5</v>
      </c>
    </row>
    <row r="25" spans="1:5" x14ac:dyDescent="0.25">
      <c r="A25" t="s">
        <v>41</v>
      </c>
      <c r="B25" s="20">
        <f>Startgelder!$B$3</f>
        <v>6</v>
      </c>
      <c r="D25" t="s">
        <v>92</v>
      </c>
      <c r="E25" s="31">
        <f>Startgelder!$C$3</f>
        <v>7.5</v>
      </c>
    </row>
    <row r="26" spans="1:5" x14ac:dyDescent="0.25">
      <c r="A26" t="s">
        <v>42</v>
      </c>
      <c r="B26" s="20">
        <f>Startgelder!$B$3</f>
        <v>6</v>
      </c>
      <c r="D26" t="s">
        <v>97</v>
      </c>
      <c r="E26" s="31">
        <f>Startgelder!$C$2</f>
        <v>15</v>
      </c>
    </row>
    <row r="27" spans="1:5" x14ac:dyDescent="0.25">
      <c r="A27" t="s">
        <v>40</v>
      </c>
      <c r="B27" s="20">
        <f>Startgelder!$B$3</f>
        <v>6</v>
      </c>
      <c r="D27" t="s">
        <v>106</v>
      </c>
      <c r="E27" s="31">
        <f>Startgelder!$C$2</f>
        <v>15</v>
      </c>
    </row>
    <row r="28" spans="1:5" x14ac:dyDescent="0.25">
      <c r="A28" t="s">
        <v>44</v>
      </c>
      <c r="B28" s="20">
        <f>Startgelder!$B$3</f>
        <v>6</v>
      </c>
      <c r="D28" t="s">
        <v>98</v>
      </c>
      <c r="E28" s="31">
        <f>Startgelder!$C$2</f>
        <v>15</v>
      </c>
    </row>
    <row r="29" spans="1:5" x14ac:dyDescent="0.25">
      <c r="A29" t="s">
        <v>47</v>
      </c>
      <c r="B29" s="20">
        <f>Startgelder!$B$2</f>
        <v>12</v>
      </c>
      <c r="D29" t="s">
        <v>99</v>
      </c>
      <c r="E29" s="31">
        <f>Startgelder!$C$2</f>
        <v>15</v>
      </c>
    </row>
    <row r="30" spans="1:5" x14ac:dyDescent="0.25">
      <c r="A30" t="s">
        <v>65</v>
      </c>
      <c r="B30" s="20">
        <f>Startgelder!$B$2</f>
        <v>12</v>
      </c>
      <c r="D30" t="s">
        <v>100</v>
      </c>
      <c r="E30" s="31">
        <f>Startgelder!$C$2</f>
        <v>15</v>
      </c>
    </row>
    <row r="31" spans="1:5" x14ac:dyDescent="0.25">
      <c r="A31" t="s">
        <v>48</v>
      </c>
      <c r="B31" s="20">
        <f>Startgelder!$B$2</f>
        <v>12</v>
      </c>
      <c r="D31" t="s">
        <v>101</v>
      </c>
      <c r="E31" s="31">
        <f>Startgelder!$C$2</f>
        <v>15</v>
      </c>
    </row>
    <row r="32" spans="1:5" x14ac:dyDescent="0.25">
      <c r="A32" t="s">
        <v>49</v>
      </c>
      <c r="B32" s="20">
        <f>Startgelder!$B$2</f>
        <v>12</v>
      </c>
      <c r="D32" t="s">
        <v>107</v>
      </c>
      <c r="E32" s="31">
        <f>Startgelder!$C$2</f>
        <v>15</v>
      </c>
    </row>
    <row r="33" spans="1:5" x14ac:dyDescent="0.25">
      <c r="A33" t="s">
        <v>50</v>
      </c>
      <c r="B33" s="20">
        <f>Startgelder!$B$2</f>
        <v>12</v>
      </c>
      <c r="D33" t="s">
        <v>116</v>
      </c>
      <c r="E33" s="31">
        <f>Startgelder!$C$2</f>
        <v>15</v>
      </c>
    </row>
    <row r="34" spans="1:5" x14ac:dyDescent="0.25">
      <c r="A34" t="s">
        <v>51</v>
      </c>
      <c r="B34" s="20">
        <f>Startgelder!$B$2</f>
        <v>12</v>
      </c>
      <c r="D34" t="s">
        <v>108</v>
      </c>
      <c r="E34" s="31">
        <f>Startgelder!$C$2</f>
        <v>15</v>
      </c>
    </row>
    <row r="35" spans="1:5" x14ac:dyDescent="0.25">
      <c r="A35" t="s">
        <v>52</v>
      </c>
      <c r="B35" s="20">
        <f>Startgelder!$B$2</f>
        <v>12</v>
      </c>
      <c r="D35" t="s">
        <v>109</v>
      </c>
      <c r="E35" s="31">
        <f>Startgelder!$C$2</f>
        <v>15</v>
      </c>
    </row>
    <row r="36" spans="1:5" x14ac:dyDescent="0.25">
      <c r="A36" t="s">
        <v>66</v>
      </c>
      <c r="B36" s="20">
        <f>Startgelder!$B$2</f>
        <v>12</v>
      </c>
      <c r="D36" t="s">
        <v>110</v>
      </c>
      <c r="E36" s="31">
        <f>Startgelder!$C$2</f>
        <v>15</v>
      </c>
    </row>
    <row r="37" spans="1:5" x14ac:dyDescent="0.25">
      <c r="A37" t="s">
        <v>53</v>
      </c>
      <c r="B37" s="20">
        <f>Startgelder!$B$2</f>
        <v>12</v>
      </c>
      <c r="D37" t="s">
        <v>111</v>
      </c>
      <c r="E37" s="31">
        <f>Startgelder!$C$2</f>
        <v>15</v>
      </c>
    </row>
    <row r="38" spans="1:5" x14ac:dyDescent="0.25">
      <c r="A38" t="s">
        <v>54</v>
      </c>
      <c r="B38" s="20">
        <f>Startgelder!$B$2</f>
        <v>12</v>
      </c>
      <c r="D38" t="s">
        <v>117</v>
      </c>
      <c r="E38" s="31">
        <f>Startgelder!$C$2</f>
        <v>15</v>
      </c>
    </row>
    <row r="39" spans="1:5" x14ac:dyDescent="0.25">
      <c r="A39" t="s">
        <v>55</v>
      </c>
      <c r="B39" s="20">
        <f>Startgelder!$B$2</f>
        <v>12</v>
      </c>
      <c r="D39" t="s">
        <v>123</v>
      </c>
      <c r="E39" s="31">
        <f>Startgelder!$C$2</f>
        <v>15</v>
      </c>
    </row>
    <row r="40" spans="1:5" x14ac:dyDescent="0.25">
      <c r="A40" t="s">
        <v>56</v>
      </c>
      <c r="B40" s="20">
        <f>Startgelder!$B$2</f>
        <v>12</v>
      </c>
      <c r="D40" t="s">
        <v>118</v>
      </c>
      <c r="E40" s="31">
        <f>Startgelder!$C$2</f>
        <v>15</v>
      </c>
    </row>
    <row r="41" spans="1:5" x14ac:dyDescent="0.25">
      <c r="A41" t="s">
        <v>67</v>
      </c>
      <c r="B41" s="20">
        <f>Startgelder!$B$2</f>
        <v>12</v>
      </c>
      <c r="D41" t="s">
        <v>124</v>
      </c>
      <c r="E41" s="31">
        <f>Startgelder!$C$2</f>
        <v>15</v>
      </c>
    </row>
    <row r="42" spans="1:5" x14ac:dyDescent="0.25">
      <c r="A42" t="s">
        <v>67</v>
      </c>
      <c r="B42" s="20">
        <f>Startgelder!$B$2</f>
        <v>12</v>
      </c>
      <c r="D42" t="s">
        <v>130</v>
      </c>
      <c r="E42" s="31">
        <f>Startgelder!$C$2</f>
        <v>15</v>
      </c>
    </row>
    <row r="43" spans="1:5" x14ac:dyDescent="0.25">
      <c r="A43" t="s">
        <v>69</v>
      </c>
      <c r="B43" s="20">
        <f>Startgelder!$B$2</f>
        <v>12</v>
      </c>
      <c r="D43" t="s">
        <v>125</v>
      </c>
      <c r="E43" s="31">
        <f>Startgelder!$C$2</f>
        <v>15</v>
      </c>
    </row>
    <row r="44" spans="1:5" x14ac:dyDescent="0.25">
      <c r="A44" t="s">
        <v>69</v>
      </c>
      <c r="B44" s="20">
        <f>Startgelder!$B$2</f>
        <v>12</v>
      </c>
      <c r="D44" t="s">
        <v>77</v>
      </c>
      <c r="E44" s="31">
        <f>Startgelder!$C$2</f>
        <v>15</v>
      </c>
    </row>
    <row r="45" spans="1:5" x14ac:dyDescent="0.25">
      <c r="A45" t="s">
        <v>131</v>
      </c>
      <c r="B45" s="20">
        <f>Startgelder!$B$2</f>
        <v>12</v>
      </c>
      <c r="D45" t="s">
        <v>86</v>
      </c>
      <c r="E45" s="31">
        <f>Startgelder!$C$2</f>
        <v>15</v>
      </c>
    </row>
    <row r="46" spans="1:5" x14ac:dyDescent="0.25">
      <c r="A46" t="s">
        <v>68</v>
      </c>
      <c r="B46" s="20">
        <f>Startgelder!$B$2</f>
        <v>12</v>
      </c>
      <c r="D46" t="s">
        <v>78</v>
      </c>
      <c r="E46" s="31">
        <f>Startgelder!$C$2</f>
        <v>15</v>
      </c>
    </row>
    <row r="47" spans="1:5" x14ac:dyDescent="0.25">
      <c r="A47" t="s">
        <v>68</v>
      </c>
      <c r="B47" s="20">
        <f>Startgelder!$B$2</f>
        <v>12</v>
      </c>
      <c r="D47" t="s">
        <v>79</v>
      </c>
      <c r="E47" s="31">
        <f>Startgelder!$C$2</f>
        <v>15</v>
      </c>
    </row>
    <row r="48" spans="1:5" x14ac:dyDescent="0.25">
      <c r="A48" t="s">
        <v>70</v>
      </c>
      <c r="B48" s="20">
        <f>Startgelder!$B$2</f>
        <v>12</v>
      </c>
      <c r="D48" t="s">
        <v>80</v>
      </c>
      <c r="E48" s="31">
        <f>Startgelder!$C$2</f>
        <v>15</v>
      </c>
    </row>
    <row r="49" spans="1:5" x14ac:dyDescent="0.25">
      <c r="A49" t="s">
        <v>70</v>
      </c>
      <c r="B49" s="20">
        <f>Startgelder!$B$2</f>
        <v>12</v>
      </c>
      <c r="D49" t="s">
        <v>81</v>
      </c>
      <c r="E49" s="31">
        <f>Startgelder!$C$2</f>
        <v>15</v>
      </c>
    </row>
    <row r="50" spans="1:5" x14ac:dyDescent="0.25">
      <c r="A50" t="s">
        <v>135</v>
      </c>
      <c r="B50" s="20">
        <f>Startgelder!$B$2</f>
        <v>12</v>
      </c>
      <c r="D50" t="s">
        <v>87</v>
      </c>
      <c r="E50" s="31">
        <f>Startgelder!$C$2</f>
        <v>15</v>
      </c>
    </row>
    <row r="51" spans="1:5" x14ac:dyDescent="0.25">
      <c r="A51" t="s">
        <v>27</v>
      </c>
      <c r="B51" s="20">
        <f>Startgelder!$B$2</f>
        <v>12</v>
      </c>
      <c r="D51" t="s">
        <v>96</v>
      </c>
      <c r="E51" s="31">
        <f>Startgelder!$C$2</f>
        <v>15</v>
      </c>
    </row>
    <row r="52" spans="1:5" x14ac:dyDescent="0.25">
      <c r="A52" t="s">
        <v>45</v>
      </c>
      <c r="B52" s="20">
        <f>Startgelder!$B$2</f>
        <v>12</v>
      </c>
      <c r="D52" t="s">
        <v>88</v>
      </c>
      <c r="E52" s="31">
        <f>Startgelder!$C$2</f>
        <v>15</v>
      </c>
    </row>
    <row r="53" spans="1:5" x14ac:dyDescent="0.25">
      <c r="A53" t="s">
        <v>28</v>
      </c>
      <c r="B53" s="20">
        <f>Startgelder!$B$2</f>
        <v>12</v>
      </c>
      <c r="D53" t="s">
        <v>89</v>
      </c>
      <c r="E53" s="31">
        <f>Startgelder!$C$2</f>
        <v>15</v>
      </c>
    </row>
    <row r="54" spans="1:5" x14ac:dyDescent="0.25">
      <c r="A54" t="s">
        <v>29</v>
      </c>
      <c r="B54" s="20">
        <f>Startgelder!$B$2</f>
        <v>12</v>
      </c>
      <c r="D54" t="s">
        <v>90</v>
      </c>
      <c r="E54" s="31">
        <f>Startgelder!$C$2</f>
        <v>15</v>
      </c>
    </row>
    <row r="55" spans="1:5" x14ac:dyDescent="0.25">
      <c r="A55" t="s">
        <v>30</v>
      </c>
      <c r="B55" s="20">
        <f>Startgelder!$B$2</f>
        <v>12</v>
      </c>
      <c r="D55" t="s">
        <v>91</v>
      </c>
      <c r="E55" s="31">
        <f>Startgelder!$C$2</f>
        <v>15</v>
      </c>
    </row>
    <row r="56" spans="1:5" x14ac:dyDescent="0.25">
      <c r="A56" t="s">
        <v>31</v>
      </c>
      <c r="B56" s="20">
        <f>Startgelder!$B$2</f>
        <v>12</v>
      </c>
    </row>
    <row r="57" spans="1:5" x14ac:dyDescent="0.25">
      <c r="A57" t="s">
        <v>32</v>
      </c>
      <c r="B57" s="20">
        <f>Startgelder!$B$2</f>
        <v>12</v>
      </c>
    </row>
    <row r="58" spans="1:5" x14ac:dyDescent="0.25">
      <c r="A58" t="s">
        <v>46</v>
      </c>
      <c r="B58" s="20">
        <f>Startgelder!$B$2</f>
        <v>12</v>
      </c>
    </row>
    <row r="59" spans="1:5" x14ac:dyDescent="0.25">
      <c r="A59" t="s">
        <v>33</v>
      </c>
      <c r="B59" s="20">
        <f>Startgelder!$B$2</f>
        <v>12</v>
      </c>
    </row>
    <row r="60" spans="1:5" x14ac:dyDescent="0.25">
      <c r="A60" t="s">
        <v>34</v>
      </c>
      <c r="B60" s="20">
        <f>Startgelder!$B$2</f>
        <v>12</v>
      </c>
    </row>
    <row r="61" spans="1:5" x14ac:dyDescent="0.25">
      <c r="A61" t="s">
        <v>35</v>
      </c>
      <c r="B61" s="20">
        <f>Startgelder!$B$2</f>
        <v>12</v>
      </c>
    </row>
    <row r="62" spans="1:5" x14ac:dyDescent="0.25">
      <c r="A62" t="s">
        <v>36</v>
      </c>
      <c r="B62" s="20">
        <f>Startgelder!$B$2</f>
        <v>12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Meldungen gesamt</vt:lpstr>
      <vt:lpstr>Startgelder</vt:lpstr>
      <vt:lpstr>Matrix KLasse</vt:lpstr>
      <vt:lpstr>'Meldungen gesamt'!Druckbereich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Koebe</dc:creator>
  <cp:lastModifiedBy>Julius Zentgraf</cp:lastModifiedBy>
  <cp:lastPrinted>2021-07-22T14:17:43Z</cp:lastPrinted>
  <dcterms:created xsi:type="dcterms:W3CDTF">2020-12-08T22:37:25Z</dcterms:created>
  <dcterms:modified xsi:type="dcterms:W3CDTF">2026-02-03T04:34:37Z</dcterms:modified>
</cp:coreProperties>
</file>